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440" windowHeight="10725" activeTab="1"/>
  </bookViews>
  <sheets>
    <sheet name="KL" sheetId="1" r:id="rId1"/>
    <sheet name="UN" sheetId="2" r:id="rId2"/>
    <sheet name="NN" sheetId="3" r:id="rId3"/>
  </sheets>
  <definedNames>
    <definedName name="CenaCelkemVypocet" localSheetId="0">'KL'!$I$41</definedName>
    <definedName name="Mena">'KL'!$J$29</definedName>
    <definedName name="_xlnm.Print_Titles" localSheetId="2">'NN'!$1:$12</definedName>
    <definedName name="_xlnm.Print_Titles" localSheetId="1">'UN'!$1:$12</definedName>
    <definedName name="SazbaDPH1" localSheetId="0">'KL'!$E$23</definedName>
    <definedName name="SazbaDPH2" localSheetId="0">'KL'!$E$25</definedName>
    <definedName name="ZakladDPHZaklVypocet" localSheetId="0">'KL'!$G$41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C11" authorId="0">
      <text>
        <r>
          <rPr>
            <sz val="9"/>
            <rFont val="Tahoma"/>
            <family val="2"/>
          </rPr>
          <t>Název</t>
        </r>
      </text>
    </comment>
    <comment ref="H11" authorId="0">
      <text>
        <r>
          <rPr>
            <sz val="9"/>
            <rFont val="Tahoma"/>
            <family val="2"/>
          </rPr>
          <t>IČO</t>
        </r>
      </text>
    </comment>
    <comment ref="C12" authorId="0">
      <text>
        <r>
          <rPr>
            <sz val="9"/>
            <rFont val="Tahoma"/>
            <family val="2"/>
          </rPr>
          <t>Ulice</t>
        </r>
      </text>
    </comment>
    <comment ref="H12" authorId="0">
      <text>
        <r>
          <rPr>
            <sz val="9"/>
            <rFont val="Tahoma"/>
            <family val="2"/>
          </rPr>
          <t>DIČ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D13" authorId="1">
      <text>
        <r>
          <rPr>
            <sz val="9"/>
            <rFont val="Tahoma"/>
            <family val="2"/>
          </rPr>
          <t>Místo</t>
        </r>
      </text>
    </comment>
  </commentList>
</comments>
</file>

<file path=xl/sharedStrings.xml><?xml version="1.0" encoding="utf-8"?>
<sst xmlns="http://schemas.openxmlformats.org/spreadsheetml/2006/main" count="485" uniqueCount="300">
  <si>
    <t>ROZPOČET S VÝKAZEM VÝMĚR</t>
  </si>
  <si>
    <t>Objednatel:   Obec Kamenný Újezd</t>
  </si>
  <si>
    <t xml:space="preserve">Zhotovitel:   </t>
  </si>
  <si>
    <t xml:space="preserve">Zpracoval:   </t>
  </si>
  <si>
    <t>Místo:   Kamenný Újezd</t>
  </si>
  <si>
    <t>Datum:   10. 12. 2021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</si>
  <si>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</si>
  <si>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</si>
  <si>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</si>
  <si>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</si>
  <si>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</si>
  <si>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</si>
  <si>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</si>
  <si>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</si>
  <si>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</si>
  <si>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</si>
  <si>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</si>
  <si>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</si>
  <si>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</si>
  <si>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</si>
  <si>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</si>
  <si>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</si>
  <si>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</si>
  <si>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Zemní práce   </t>
  </si>
  <si>
    <t>221</t>
  </si>
  <si>
    <t>919735112</t>
  </si>
  <si>
    <t xml:space="preserve">Řezání stávajícího živičného krytu nebo podkladu hloubky přes 50 do 100 mm   </t>
  </si>
  <si>
    <t>m</t>
  </si>
  <si>
    <t xml:space="preserve">30+20+3"napojení nového povrchu   </t>
  </si>
  <si>
    <t xml:space="preserve">40"kořeny   </t>
  </si>
  <si>
    <t xml:space="preserve">Součet   </t>
  </si>
  <si>
    <t>113107542</t>
  </si>
  <si>
    <t xml:space="preserve">Odstranění podkladů nebo krytů při překopech inženýrských sítí s přemístěním hmot na skládku ve vzdálenosti do 3 m nebo s naložením na dopravní prostředek strojně plochy jednotlivě přes 15 m2 živičných, o tl. vrstvy přes 50 do 100 mm   </t>
  </si>
  <si>
    <t>m2</t>
  </si>
  <si>
    <t xml:space="preserve">30*4+20*0,2+3*0,2"napojení   </t>
  </si>
  <si>
    <t xml:space="preserve">20"kořeny   </t>
  </si>
  <si>
    <t>113107522</t>
  </si>
  <si>
    <t xml:space="preserve">Odstranění podkladů nebo krytů při překopech inženýrských sítí s přemístěním hmot na skládku ve vzdálenosti do 3 m nebo s naložením na dopravní prostředek strojně plochy jednotlivě přes 15 m2 z kameniva hrubého drceného, o tl. vrstvy přes 100 do 200 mm   </t>
  </si>
  <si>
    <t xml:space="preserve">30*4   </t>
  </si>
  <si>
    <t>001</t>
  </si>
  <si>
    <t>111251101R</t>
  </si>
  <si>
    <t xml:space="preserve">Odstranění kořenů s odřezáním strojně průměru kmene do 100 mm v rovině nebo ve svahu sklonu terénu do 1:5, při celkové ploše do 200 m2 vč. odvozu na pozemek investora do 5 km   </t>
  </si>
  <si>
    <t xml:space="preserve">34*5+20*4+20   </t>
  </si>
  <si>
    <t>131213102</t>
  </si>
  <si>
    <t xml:space="preserve">Hloubení jam ručně zapažených i nezapažených s urovnáním dna do předepsaného profilu a spádu v hornině třídy těžitelnosti I skupiny 3 nesoudržných   </t>
  </si>
  <si>
    <t>m3</t>
  </si>
  <si>
    <t xml:space="preserve">0,8*0,8*0,8*2"basketball   </t>
  </si>
  <si>
    <t>132251101</t>
  </si>
  <si>
    <t xml:space="preserve">Hloubení nezapažených rýh šířky do 800 mm strojně s urovnáním dna do předepsaného profilu a spádu v hornině třídy těžitelnosti I skupiny 3 do 20 m3   </t>
  </si>
  <si>
    <t xml:space="preserve">104*0,4*0,4"obrubníky   </t>
  </si>
  <si>
    <t xml:space="preserve">34*0,4*0,4"žlab   </t>
  </si>
  <si>
    <t xml:space="preserve">10*0,6*0,8"kanalizace   </t>
  </si>
  <si>
    <t xml:space="preserve">4*20*0,3"rozšíření hřiště   </t>
  </si>
  <si>
    <t xml:space="preserve">1*3*0,3*2"brankoviště   </t>
  </si>
  <si>
    <t xml:space="preserve">1"RŠ   </t>
  </si>
  <si>
    <t>139001101R</t>
  </si>
  <si>
    <t xml:space="preserve">Příplatek k cenám hloubených vykopávek za ztížení vykopávky v blízkosti podzemního vedení, konstrukcí apod. pro jakoukoliv tídu horniny   </t>
  </si>
  <si>
    <t xml:space="preserve">53,68*0,1"10 %   </t>
  </si>
  <si>
    <t>167151101</t>
  </si>
  <si>
    <t xml:space="preserve">Nakládání, skládání a překládání neulehlého výkopku nebo sypaniny strojně nakládání, množství do 100 m3, z horniny třídy těžitelnosti I, skupiny 1 až 3   </t>
  </si>
  <si>
    <t>166151101</t>
  </si>
  <si>
    <t xml:space="preserve">Přehození neulehlého výkopku z horniny třídy těžitelnosti I, skupiny 1 až 3   </t>
  </si>
  <si>
    <t xml:space="preserve">53,68+1,024   </t>
  </si>
  <si>
    <t>171251201</t>
  </si>
  <si>
    <t xml:space="preserve">Uložení sypaniny na skládky nebo meziskládky bez hutnění s upravením uložené sypaniny do předepsaného tvaru   </t>
  </si>
  <si>
    <t>175151101</t>
  </si>
  <si>
    <t xml:space="preserve">Obsypání potrubí strojně sypaninou z vhodných třídy těžitelnosti I a II, skupiny 1 až 4 nebo materiálem připraveným podél výkopu ve vzdálenosti do 3 m od jeho kraje, pro jakoukoliv hloubku výkopu a míru zhutnění bez prohození sypaniny vč. materiálu   </t>
  </si>
  <si>
    <t xml:space="preserve">4,8/3   </t>
  </si>
  <si>
    <t>174152101</t>
  </si>
  <si>
    <t xml:space="preserve">Zásyp sypaninou z jakékoliv horniny při překopech inženýrských sítí strojně objemu do 30 m3 s uložením výkopku ve vrstvách se zhutněním jam, šachet, rýh nebo kolem objektů v těchto vykopávkách   </t>
  </si>
  <si>
    <t xml:space="preserve">1,6*2   </t>
  </si>
  <si>
    <t>181351003</t>
  </si>
  <si>
    <t xml:space="preserve">Rozprostření a urovnání ornice v rovině nebo ve svahu sklonu do 1:5 strojně při souvislé ploše do 100 m2, tl. vrstvy do 200 mm   </t>
  </si>
  <si>
    <t>181311103R</t>
  </si>
  <si>
    <t xml:space="preserve">Příplatek za rozprostření a urovnání ornice v rovině nebo ve svahu sklonu do 1:5 ručně při souvislé ploše, tl. vrstvy do 200 mm   </t>
  </si>
  <si>
    <t>103</t>
  </si>
  <si>
    <t>10364100</t>
  </si>
  <si>
    <t xml:space="preserve">zemina pro terénní úpravy - tříděná   </t>
  </si>
  <si>
    <t>t</t>
  </si>
  <si>
    <t>231</t>
  </si>
  <si>
    <t>181411131</t>
  </si>
  <si>
    <t xml:space="preserve">Založení trávníku na půdě předem připravené plochy do 1000 m2 výsevem včetně utažení parkového v rovině nebo na svahu do 1:5   </t>
  </si>
  <si>
    <t>005</t>
  </si>
  <si>
    <t>00572410</t>
  </si>
  <si>
    <t xml:space="preserve">osivo směs travní parková   </t>
  </si>
  <si>
    <t>kg</t>
  </si>
  <si>
    <t xml:space="preserve">500 * 0,025   </t>
  </si>
  <si>
    <t>181951112R</t>
  </si>
  <si>
    <t xml:space="preserve">Úprava pláně vyrovnáním výškových rozdílů strojně v hornině třídy těžitelnosti I, skupiny 1 až 3 se zhutněním při překopech   </t>
  </si>
  <si>
    <t xml:space="preserve">3*2+4*16+104*0,4+20"brankoviště, rozšíření, obrubníky, kořeny   </t>
  </si>
  <si>
    <t>938909331R</t>
  </si>
  <si>
    <t xml:space="preserve">Čištění vozovek metením bláta, prachu nebo hlinitého nánosu s odklizením na hromady na vzdálenost do 20 m nebo naložením na dopravní prostředek ručně povrchu podkladu nebo krytu betonového nebo živičného   </t>
  </si>
  <si>
    <t xml:space="preserve">Zakládání   </t>
  </si>
  <si>
    <t>011</t>
  </si>
  <si>
    <t>275313611R</t>
  </si>
  <si>
    <t xml:space="preserve">Základy z betonu prostého patky a bloky z betonu kamenem neprokládaného tř. C 16/20 - ztracené bednění   </t>
  </si>
  <si>
    <t>ks</t>
  </si>
  <si>
    <t xml:space="preserve">Komunikace pozemní   </t>
  </si>
  <si>
    <t>566901243R</t>
  </si>
  <si>
    <t xml:space="preserve">Vyspravení podkladu po překopech inženýrských sítí plochy přes 15 m2 s rozprostřením a zhutněním kamenivem hrubým drceným tl. 200 mm 32-63   </t>
  </si>
  <si>
    <t>566901231R</t>
  </si>
  <si>
    <t xml:space="preserve">Vyspravení podkladu po překopech inženýrských sítí plochy přes 15 m2 s rozprostřením a zhutněním štěrkodrtí tl. 60 mm 0-32 s ručním urovnáním   </t>
  </si>
  <si>
    <t xml:space="preserve">3*2+4*16+20   </t>
  </si>
  <si>
    <t>566901172R</t>
  </si>
  <si>
    <t xml:space="preserve">Vyspravení podkladu po překopech inženýrských sítí plochy do 15 m2 s rozprostřením a zhutněním bet. prostým 16/20 (PB I) tl. 150 mm   </t>
  </si>
  <si>
    <t xml:space="preserve">30*0,15+30*0,15+16*0,15"kolem obrubníků   </t>
  </si>
  <si>
    <t>572341111R</t>
  </si>
  <si>
    <t xml:space="preserve">Vyspravení krytu komunikací po překopech inženýrských sítí plochy přes 15 m2 asfaltovým betonem ACO 11, po zhutnění tl. 40 mm ručně/strojně   </t>
  </si>
  <si>
    <t>573231111</t>
  </si>
  <si>
    <t xml:space="preserve">Postřik spojovací PS bez posypu kamenivem ze silniční emulze, v množství 0,70 kg/m2   </t>
  </si>
  <si>
    <t>577143121R</t>
  </si>
  <si>
    <t xml:space="preserve">Asfaltový beton vrstva obrusná ACO 8 (ABJ) s rozprostřením a se zhutněním z nemodifikovaného asfaltu v pruhu šířky přes 3 m, po zhutnění tl. 50 mm spád 0,5-1%   </t>
  </si>
  <si>
    <t>R</t>
  </si>
  <si>
    <t>01</t>
  </si>
  <si>
    <t xml:space="preserve">Položení bezespárového polyuretanového povrchu Porplastic EP 10 mm - barva červená, zelená   </t>
  </si>
  <si>
    <t>02</t>
  </si>
  <si>
    <t xml:space="preserve">Lajnování - malá kopaná, volejbal - nohejbal, 4x streetball, tenis, florbal   </t>
  </si>
  <si>
    <t>03</t>
  </si>
  <si>
    <t xml:space="preserve">Zabudování pouzder a betonových patek pro volejbal, tenis vč. vybourání a zhotovení patky   </t>
  </si>
  <si>
    <t>04</t>
  </si>
  <si>
    <t xml:space="preserve">Kompletní sada na tenis, POZ   </t>
  </si>
  <si>
    <t>sada</t>
  </si>
  <si>
    <t>05</t>
  </si>
  <si>
    <t xml:space="preserve">Kompletní sada na volejbal, POZ   </t>
  </si>
  <si>
    <t>06</t>
  </si>
  <si>
    <t xml:space="preserve">Kompletní konstrukce na streetball, POZ, montáž na patku   </t>
  </si>
  <si>
    <t xml:space="preserve">Trubní vedení   </t>
  </si>
  <si>
    <t>271</t>
  </si>
  <si>
    <t>451572111</t>
  </si>
  <si>
    <t xml:space="preserve">Lože pod potrubí, stoky a drobné objekty v otevřeném výkopu z kameniva drobného těženého 0 až 4 mm   </t>
  </si>
  <si>
    <t xml:space="preserve">10*0,6*0,1   </t>
  </si>
  <si>
    <t>871310310R</t>
  </si>
  <si>
    <t xml:space="preserve">Montáž kanalizačního potrubí z plastů z polypropylenu PP hladkého plnostěnného do DN 150   </t>
  </si>
  <si>
    <t>286</t>
  </si>
  <si>
    <t>28617003R</t>
  </si>
  <si>
    <t xml:space="preserve">trubka kanalizační PP plnostěnná třívrstvá DN 150x1000 mm SN 4   </t>
  </si>
  <si>
    <t xml:space="preserve">10,891 * 1,01   </t>
  </si>
  <si>
    <t>877310320</t>
  </si>
  <si>
    <t xml:space="preserve">Montáž tvarovek na kanalizačním plastovém potrubí z polypropylenu PP hladkého plnostěnného odboček DN 150   </t>
  </si>
  <si>
    <t>kus</t>
  </si>
  <si>
    <t>28611898R</t>
  </si>
  <si>
    <t xml:space="preserve">tvarovka kanalizační plastová do DN 150 (odbočka, přesuvka, koleno, redukce, záslepka apod.)   </t>
  </si>
  <si>
    <t>894812201R</t>
  </si>
  <si>
    <t xml:space="preserve">Revizní a čistící šachta z polypropylenu PP pro hladké trouby DN 425 šachtové dno (DN šachty / DN trubního vedení) DN 425/150 průtočné vč. materiálu   </t>
  </si>
  <si>
    <t>894812249</t>
  </si>
  <si>
    <t xml:space="preserve">Revizní a čistící šachta z polypropylenu PP pro hladké trouby DN 425 roura šachtová korugovaná Příplatek k cenám 2231 - 2242 za uříznutí šachtové roury   </t>
  </si>
  <si>
    <t>894812612</t>
  </si>
  <si>
    <t xml:space="preserve">Revizní a čistící šachta z polypropylenu PP vyříznutí a utěsnění otvoru ve stěně šachty DN 150   </t>
  </si>
  <si>
    <t>899620131</t>
  </si>
  <si>
    <t xml:space="preserve">Obetonování plastových šachet z polypropylenu betonem prostým v otevřeném výkopu, beton tř. C 16/20   </t>
  </si>
  <si>
    <t>899102112</t>
  </si>
  <si>
    <t xml:space="preserve">Osazení poklopů litinových a ocelových včetně rámů pro třídu zatížení A15, A50   </t>
  </si>
  <si>
    <t>PAM</t>
  </si>
  <si>
    <t>PAM.CDVT60AGR</t>
  </si>
  <si>
    <t xml:space="preserve">poklop šachtový třída D 400, kruhový litinový A15 bez teleskopu   </t>
  </si>
  <si>
    <t>899722112R</t>
  </si>
  <si>
    <t xml:space="preserve">Krytí potrubí z plastů výstražnou fólií z PVC šířky 25 cm   </t>
  </si>
  <si>
    <t>0138</t>
  </si>
  <si>
    <t xml:space="preserve">Napojení na stávající kanalizační řád DN 150   </t>
  </si>
  <si>
    <t>kpl</t>
  </si>
  <si>
    <t>9</t>
  </si>
  <si>
    <t xml:space="preserve">Ostatní konstrukce a práce, bourání   </t>
  </si>
  <si>
    <t>916991121</t>
  </si>
  <si>
    <t xml:space="preserve">Lože pod obrubníky, krajníky nebo obruby z dlažebních kostek z betonu prostého tř. C 16/20   </t>
  </si>
  <si>
    <t xml:space="preserve">104*0,06+34*0,4*0,2"obrubníky + žlab   </t>
  </si>
  <si>
    <t>916231213</t>
  </si>
  <si>
    <t xml:space="preserve">Osazení chodníkového obrubníku betonového se zřízením lože, s vyplněním a zatřením spár cementovou maltou stojatého s boční opěrou z betonu prostého, do lože z betonu prostého   </t>
  </si>
  <si>
    <t xml:space="preserve">34+16+34+16+1*4   </t>
  </si>
  <si>
    <t>592</t>
  </si>
  <si>
    <t>59217016</t>
  </si>
  <si>
    <t xml:space="preserve">obrubník betonový chodníkový 1000x80x250mm   </t>
  </si>
  <si>
    <t xml:space="preserve">104 * 1,01   </t>
  </si>
  <si>
    <t>PSB</t>
  </si>
  <si>
    <t>PSB.13092707</t>
  </si>
  <si>
    <t xml:space="preserve">Obrubník betonový rohový tl. 80 mm výška 250 mm přírodní šedý   </t>
  </si>
  <si>
    <t>935113111R</t>
  </si>
  <si>
    <t xml:space="preserve">Osazení odvodňovacího žlabu s krycím roštem šířky do 200 mm   </t>
  </si>
  <si>
    <t>1313548</t>
  </si>
  <si>
    <t xml:space="preserve">Svislé a kompletní konstrukce   </t>
  </si>
  <si>
    <t xml:space="preserve">Vrtání patek, betonování pouzder, sloupků vč. materiálu   </t>
  </si>
  <si>
    <t>012</t>
  </si>
  <si>
    <t xml:space="preserve">Montáž mantinelu   </t>
  </si>
  <si>
    <t>013</t>
  </si>
  <si>
    <t xml:space="preserve">Montáž sítě 4,0 m   </t>
  </si>
  <si>
    <t>0114</t>
  </si>
  <si>
    <t xml:space="preserve">Montáž brány 2-kř   </t>
  </si>
  <si>
    <t>015</t>
  </si>
  <si>
    <t xml:space="preserve">Montáž brány 1-kř   </t>
  </si>
  <si>
    <t>016</t>
  </si>
  <si>
    <t xml:space="preserve">Montáž fotbalové branky   </t>
  </si>
  <si>
    <t>017</t>
  </si>
  <si>
    <t xml:space="preserve">Montáž basket konstrukce a desek   </t>
  </si>
  <si>
    <t>018</t>
  </si>
  <si>
    <t xml:space="preserve">síť PP 45x45x3mm/300cm   </t>
  </si>
  <si>
    <t>019</t>
  </si>
  <si>
    <t xml:space="preserve">Ost. mont. materiál pro sítě   </t>
  </si>
  <si>
    <t>020</t>
  </si>
  <si>
    <t xml:space="preserve">Sloupek POZ 70/4,7m   </t>
  </si>
  <si>
    <t>021</t>
  </si>
  <si>
    <t xml:space="preserve">Sloupek POZ 70/1,7m   </t>
  </si>
  <si>
    <t>022</t>
  </si>
  <si>
    <t xml:space="preserve">Vzpěra POZ 48/4500   </t>
  </si>
  <si>
    <t>023</t>
  </si>
  <si>
    <t xml:space="preserve">Rozpěrná tyč POZ   </t>
  </si>
  <si>
    <t>024</t>
  </si>
  <si>
    <t xml:space="preserve">Držák vzpěry POZ   </t>
  </si>
  <si>
    <t>025</t>
  </si>
  <si>
    <t xml:space="preserve">brána 2-kř 2000x2500 POZ (výplet sítě)   </t>
  </si>
  <si>
    <t>026</t>
  </si>
  <si>
    <t xml:space="preserve">brána 1-kř 1000x2500 POZ (výplet sítě)   </t>
  </si>
  <si>
    <t>027</t>
  </si>
  <si>
    <t xml:space="preserve">Dřevěný mantinel 180/30, 2x lazura   </t>
  </si>
  <si>
    <t>028</t>
  </si>
  <si>
    <t xml:space="preserve">Fotbal.branka(malá kopaná) 300x200cm POZ   </t>
  </si>
  <si>
    <t>029</t>
  </si>
  <si>
    <t xml:space="preserve">Konstrukce pro basket koše POZINK   </t>
  </si>
  <si>
    <t>030</t>
  </si>
  <si>
    <t xml:space="preserve">Odraz.deska basket 120/90 cm   </t>
  </si>
  <si>
    <t>031</t>
  </si>
  <si>
    <t xml:space="preserve">Basketbalová obroučka pevná, řetízková síťka - Zn   </t>
  </si>
  <si>
    <t>997</t>
  </si>
  <si>
    <t xml:space="preserve">Přesun sutě   </t>
  </si>
  <si>
    <t>997221611</t>
  </si>
  <si>
    <t xml:space="preserve">Nakládání na dopravní prostředky pro vodorovnou dopravu suti   </t>
  </si>
  <si>
    <t>997221551R</t>
  </si>
  <si>
    <t xml:space="preserve">Vodorovná doprava suti bez naložení, ale se složením a s hrubým urovnáním ze sypkých materiálů, na vzdálenost do 25 km   </t>
  </si>
  <si>
    <t>997221873</t>
  </si>
  <si>
    <t xml:space="preserve">Poplatek za uložení stavebního odpadu na recyklační skládce (skládkovné) zeminy a kamení zatříděného do Katalogu odpadů pod kódem 17 05 04   </t>
  </si>
  <si>
    <t xml:space="preserve">75,812-31,812   </t>
  </si>
  <si>
    <t>997221875</t>
  </si>
  <si>
    <t xml:space="preserve">Poplatek za uložení stavebního odpadu na recyklační skládce (skládkovné) asfaltového bez obsahu dehtu zatříděného do Katalogu odpadů pod kódem 17 03 02   </t>
  </si>
  <si>
    <t>998</t>
  </si>
  <si>
    <t xml:space="preserve">Přesun hmot   </t>
  </si>
  <si>
    <t>998225111R</t>
  </si>
  <si>
    <t xml:space="preserve">Přesun hmot pro komunikace s krytem z kameniva, monolitickým betonovým nebo živičným dopravní vzdálenost do 25 km jakékoliv délky objektu   </t>
  </si>
  <si>
    <t>998232111R</t>
  </si>
  <si>
    <t xml:space="preserve">Přesun hmot pro oplocení se svislou nosnou konstrukcí zděnou z cihel, tvárnic, bloků, popř. kovovou nebo dřevěnou vodorovná dopravní vzdálenost do 25 km, pro oplocení výšky přes 3 do 10 m   </t>
  </si>
  <si>
    <t>VRN</t>
  </si>
  <si>
    <t xml:space="preserve">Vedlejší rozpočtové náklady   </t>
  </si>
  <si>
    <t>000</t>
  </si>
  <si>
    <t>012103000</t>
  </si>
  <si>
    <t xml:space="preserve">Geodetické práce před výstavbou   </t>
  </si>
  <si>
    <t>…</t>
  </si>
  <si>
    <t>012303000</t>
  </si>
  <si>
    <t xml:space="preserve">Geodetické práce po výstavbě - zaměření skutečného provední   </t>
  </si>
  <si>
    <t>030001000</t>
  </si>
  <si>
    <t xml:space="preserve">Zařízení staveniště   </t>
  </si>
  <si>
    <t>034002000R</t>
  </si>
  <si>
    <t xml:space="preserve">Přesun stavebních kapacit   </t>
  </si>
  <si>
    <t>039002000</t>
  </si>
  <si>
    <t xml:space="preserve">Zrušení zařízení staveniště   </t>
  </si>
  <si>
    <t>040001000</t>
  </si>
  <si>
    <t xml:space="preserve">Inženýrská činnost - vytyčení inženýrských sítí   </t>
  </si>
  <si>
    <t>045002000</t>
  </si>
  <si>
    <t xml:space="preserve">Kompletační a koordinační činnost   </t>
  </si>
  <si>
    <t>DPH 21%</t>
  </si>
  <si>
    <t>Uznatelné náklady</t>
  </si>
  <si>
    <t xml:space="preserve">Celkem uznatlné náklady bez DPH 21% </t>
  </si>
  <si>
    <t xml:space="preserve">Celkem uznatelné náklady s DPH 21% </t>
  </si>
  <si>
    <t>Neuznatelné náklady</t>
  </si>
  <si>
    <t xml:space="preserve">Celkem neuznatelné náklady bez DPH 21% </t>
  </si>
  <si>
    <t xml:space="preserve">Celkem neuznatelné náklady s DPH 21% </t>
  </si>
  <si>
    <t>Položkový rozpočet stavby</t>
  </si>
  <si>
    <t>Stavba:</t>
  </si>
  <si>
    <t>Objednatel:</t>
  </si>
  <si>
    <t>IČO:</t>
  </si>
  <si>
    <t>DIČ:</t>
  </si>
  <si>
    <t>Projektant:</t>
  </si>
  <si>
    <t>Zhotovitel:</t>
  </si>
  <si>
    <t>Vypracoval:</t>
  </si>
  <si>
    <t>Rozpis ceny</t>
  </si>
  <si>
    <t>Celkem</t>
  </si>
  <si>
    <t>PSV</t>
  </si>
  <si>
    <t>MON</t>
  </si>
  <si>
    <t>Vedlejší náklady</t>
  </si>
  <si>
    <t>Ostatní náklady</t>
  </si>
  <si>
    <t>Rekapitulace daní</t>
  </si>
  <si>
    <t>Základ pro sníženou DPH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</si>
  <si>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</si>
  <si>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</si>
  <si>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</si>
  <si>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</si>
  <si>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</si>
  <si>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</si>
  <si>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v</t>
  </si>
  <si>
    <t>dne</t>
  </si>
  <si>
    <t>Za zhotovitele</t>
  </si>
  <si>
    <t>Za objednatele</t>
  </si>
  <si>
    <t>Název</t>
  </si>
  <si>
    <t>DPH celkem</t>
  </si>
  <si>
    <t>Celkem uznatelné náklady stavby</t>
  </si>
  <si>
    <t>Celkem neuznatelné náklady stavby</t>
  </si>
  <si>
    <t>Obec Kamenný Újezd</t>
  </si>
  <si>
    <t>Náměstí 220, 373 81 Kamenný Újezd</t>
  </si>
  <si>
    <t>002 45 062</t>
  </si>
  <si>
    <t>HSV celkem</t>
  </si>
  <si>
    <t>Vedlejší rozpočtové náklady</t>
  </si>
  <si>
    <t>Multifunkční hřiště ZŠ</t>
  </si>
  <si>
    <t>Stavba:   Kamenný Újezd - Multifunkční hřiště ZŠ</t>
  </si>
  <si>
    <t xml:space="preserve">Odvodňovací žlab šíře do 200mm s plastovým roštěm zat. A15 vč. 2 čel bez vpustí, pouze spodní odtok  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</si>
</sst>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0\ _K_č"/>
  </numFmts>
  <fonts count="6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sz val="11"/>
      <name val="Arial CE"/>
      <family val="0"/>
    </font>
    <font>
      <b/>
      <sz val="13"/>
      <name val="Arial CE"/>
      <family val="0"/>
    </font>
    <font>
      <sz val="9"/>
      <name val="Tahoma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 CE"/>
      <family val="0"/>
    </font>
    <font>
      <b/>
      <sz val="8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3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4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37" fontId="8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9" fontId="8" fillId="0" borderId="0" xfId="0" applyNumberFormat="1" applyFont="1" applyAlignment="1">
      <alignment horizontal="right"/>
    </xf>
    <xf numFmtId="37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wrapText="1"/>
    </xf>
    <xf numFmtId="166" fontId="4" fillId="0" borderId="11" xfId="0" applyNumberFormat="1" applyFont="1" applyBorder="1" applyAlignment="1">
      <alignment horizontal="right"/>
    </xf>
    <xf numFmtId="39" fontId="4" fillId="0" borderId="11" xfId="0" applyNumberFormat="1" applyFont="1" applyBorder="1" applyAlignment="1">
      <alignment horizontal="right"/>
    </xf>
    <xf numFmtId="37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  <xf numFmtId="166" fontId="9" fillId="0" borderId="0" xfId="0" applyNumberFormat="1" applyFont="1" applyAlignment="1">
      <alignment horizontal="right"/>
    </xf>
    <xf numFmtId="39" fontId="9" fillId="0" borderId="0" xfId="0" applyNumberFormat="1" applyFont="1" applyAlignment="1">
      <alignment horizontal="right"/>
    </xf>
    <xf numFmtId="3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37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166" fontId="11" fillId="0" borderId="11" xfId="0" applyNumberFormat="1" applyFont="1" applyBorder="1" applyAlignment="1">
      <alignment horizontal="right"/>
    </xf>
    <xf numFmtId="39" fontId="11" fillId="0" borderId="11" xfId="0" applyNumberFormat="1" applyFont="1" applyBorder="1" applyAlignment="1">
      <alignment horizontal="right"/>
    </xf>
    <xf numFmtId="39" fontId="4" fillId="34" borderId="11" xfId="0" applyNumberFormat="1" applyFont="1" applyFill="1" applyBorder="1" applyAlignment="1">
      <alignment horizontal="right"/>
    </xf>
    <xf numFmtId="39" fontId="43" fillId="0" borderId="0" xfId="0" applyNumberFormat="1" applyFont="1" applyAlignment="1">
      <alignment horizontal="right"/>
    </xf>
    <xf numFmtId="39" fontId="44" fillId="0" borderId="0" xfId="0" applyNumberFormat="1" applyFont="1" applyAlignment="1">
      <alignment horizontal="right" vertical="top"/>
    </xf>
    <xf numFmtId="39" fontId="43" fillId="0" borderId="0" xfId="0" applyNumberFormat="1" applyFont="1" applyAlignment="1">
      <alignment horizontal="right" vertical="top"/>
    </xf>
    <xf numFmtId="0" fontId="63" fillId="0" borderId="0" xfId="0" applyFont="1" applyAlignment="1" applyProtection="1">
      <alignment horizontal="left"/>
      <protection/>
    </xf>
    <xf numFmtId="37" fontId="4" fillId="0" borderId="1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 wrapText="1"/>
    </xf>
    <xf numFmtId="166" fontId="4" fillId="0" borderId="11" xfId="0" applyNumberFormat="1" applyFont="1" applyFill="1" applyBorder="1" applyAlignment="1">
      <alignment horizontal="right"/>
    </xf>
    <xf numFmtId="39" fontId="4" fillId="0" borderId="11" xfId="0" applyNumberFormat="1" applyFont="1" applyFill="1" applyBorder="1" applyAlignment="1">
      <alignment horizontal="right"/>
    </xf>
    <xf numFmtId="37" fontId="11" fillId="0" borderId="1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left" wrapText="1"/>
    </xf>
    <xf numFmtId="166" fontId="11" fillId="0" borderId="11" xfId="0" applyNumberFormat="1" applyFont="1" applyFill="1" applyBorder="1" applyAlignment="1">
      <alignment horizontal="right"/>
    </xf>
    <xf numFmtId="39" fontId="11" fillId="0" borderId="11" xfId="0" applyNumberFormat="1" applyFont="1" applyFill="1" applyBorder="1" applyAlignment="1">
      <alignment horizontal="right"/>
    </xf>
    <xf numFmtId="37" fontId="10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left" wrapText="1"/>
    </xf>
    <xf numFmtId="166" fontId="10" fillId="0" borderId="0" xfId="0" applyNumberFormat="1" applyFont="1" applyFill="1" applyAlignment="1">
      <alignment horizontal="right"/>
    </xf>
    <xf numFmtId="39" fontId="10" fillId="0" borderId="0" xfId="0" applyNumberFormat="1" applyFont="1" applyFill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 wrapText="1"/>
    </xf>
    <xf numFmtId="166" fontId="8" fillId="0" borderId="0" xfId="0" applyNumberFormat="1" applyFont="1" applyFill="1" applyAlignment="1">
      <alignment horizontal="right"/>
    </xf>
    <xf numFmtId="39" fontId="8" fillId="0" borderId="0" xfId="0" applyNumberFormat="1" applyFont="1" applyFill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left" wrapText="1"/>
    </xf>
    <xf numFmtId="166" fontId="7" fillId="0" borderId="0" xfId="0" applyNumberFormat="1" applyFont="1" applyFill="1" applyAlignment="1">
      <alignment horizontal="right"/>
    </xf>
    <xf numFmtId="39" fontId="7" fillId="0" borderId="0" xfId="0" applyNumberFormat="1" applyFont="1" applyFill="1" applyAlignment="1">
      <alignment horizontal="right"/>
    </xf>
    <xf numFmtId="0" fontId="15" fillId="35" borderId="12" xfId="0" applyFont="1" applyFill="1" applyBorder="1" applyAlignment="1" applyProtection="1">
      <alignment horizontal="left" vertical="center" indent="1"/>
      <protection/>
    </xf>
    <xf numFmtId="0" fontId="0" fillId="35" borderId="0" xfId="0" applyFill="1" applyAlignment="1" applyProtection="1">
      <alignment wrapText="1"/>
      <protection/>
    </xf>
    <xf numFmtId="0" fontId="0" fillId="35" borderId="12" xfId="0" applyFill="1" applyBorder="1" applyAlignment="1" applyProtection="1">
      <alignment horizontal="left" vertical="center" indent="1"/>
      <protection/>
    </xf>
    <xf numFmtId="0" fontId="0" fillId="35" borderId="13" xfId="0" applyFill="1" applyBorder="1" applyAlignment="1" applyProtection="1">
      <alignment horizontal="left" vertical="center" indent="1"/>
      <protection/>
    </xf>
    <xf numFmtId="0" fontId="0" fillId="35" borderId="14" xfId="0" applyFill="1" applyBorder="1" applyAlignment="1" applyProtection="1">
      <alignment wrapText="1"/>
      <protection/>
    </xf>
    <xf numFmtId="0" fontId="0" fillId="0" borderId="12" xfId="0" applyBorder="1" applyAlignment="1" applyProtection="1">
      <alignment horizontal="left" vertical="center" inden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right" vertical="center"/>
      <protection/>
    </xf>
    <xf numFmtId="49" fontId="13" fillId="0" borderId="0" xfId="0" applyNumberFormat="1" applyFont="1" applyAlignment="1" applyProtection="1">
      <alignment horizontal="left" vertical="center"/>
      <protection/>
    </xf>
    <xf numFmtId="0" fontId="0" fillId="0" borderId="15" xfId="0" applyBorder="1" applyAlignment="1" applyProtection="1">
      <alignment/>
      <protection/>
    </xf>
    <xf numFmtId="0" fontId="13" fillId="0" borderId="12" xfId="0" applyFont="1" applyBorder="1" applyAlignment="1" applyProtection="1">
      <alignment horizontal="left" vertical="center" indent="1"/>
      <protection/>
    </xf>
    <xf numFmtId="0" fontId="13" fillId="0" borderId="0" xfId="0" applyFont="1" applyAlignment="1" applyProtection="1">
      <alignment vertical="center" wrapText="1"/>
      <protection/>
    </xf>
    <xf numFmtId="0" fontId="13" fillId="0" borderId="13" xfId="0" applyFont="1" applyBorder="1" applyAlignment="1" applyProtection="1">
      <alignment horizontal="left" vertical="center" indent="1"/>
      <protection/>
    </xf>
    <xf numFmtId="0" fontId="13" fillId="0" borderId="14" xfId="0" applyFont="1" applyBorder="1" applyAlignment="1" applyProtection="1">
      <alignment horizontal="right" vertical="center" wrapText="1"/>
      <protection/>
    </xf>
    <xf numFmtId="49" fontId="13" fillId="0" borderId="14" xfId="0" applyNumberFormat="1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horizontal="left" indent="1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left" vertical="top" indent="1"/>
      <protection/>
    </xf>
    <xf numFmtId="0" fontId="0" fillId="0" borderId="18" xfId="0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/>
      <protection/>
    </xf>
    <xf numFmtId="0" fontId="0" fillId="0" borderId="14" xfId="0" applyBorder="1" applyAlignment="1" applyProtection="1">
      <alignment horizontal="left" wrapText="1"/>
      <protection/>
    </xf>
    <xf numFmtId="0" fontId="0" fillId="0" borderId="14" xfId="0" applyBorder="1" applyAlignment="1" applyProtection="1">
      <alignment wrapText="1"/>
      <protection/>
    </xf>
    <xf numFmtId="0" fontId="0" fillId="0" borderId="20" xfId="0" applyBorder="1" applyAlignment="1" applyProtection="1">
      <alignment horizontal="left" vertical="center" indent="1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21" xfId="0" applyBorder="1" applyAlignment="1" applyProtection="1">
      <alignment wrapText="1"/>
      <protection/>
    </xf>
    <xf numFmtId="0" fontId="13" fillId="0" borderId="20" xfId="0" applyFont="1" applyBorder="1" applyAlignment="1" applyProtection="1">
      <alignment horizontal="left" vertical="center" indent="1"/>
      <protection/>
    </xf>
    <xf numFmtId="0" fontId="13" fillId="0" borderId="21" xfId="0" applyFont="1" applyBorder="1" applyAlignment="1" applyProtection="1">
      <alignment horizontal="left" vertical="center" wrapText="1"/>
      <protection/>
    </xf>
    <xf numFmtId="0" fontId="13" fillId="0" borderId="21" xfId="0" applyFont="1" applyBorder="1" applyAlignment="1" applyProtection="1">
      <alignment wrapText="1"/>
      <protection/>
    </xf>
    <xf numFmtId="0" fontId="0" fillId="0" borderId="20" xfId="0" applyBorder="1" applyAlignment="1" applyProtection="1">
      <alignment horizontal="left" indent="1"/>
      <protection/>
    </xf>
    <xf numFmtId="1" fontId="13" fillId="0" borderId="21" xfId="0" applyNumberFormat="1" applyFont="1" applyBorder="1" applyAlignment="1" applyProtection="1">
      <alignment horizontal="right" vertical="center" wrapText="1"/>
      <protection/>
    </xf>
    <xf numFmtId="0" fontId="0" fillId="0" borderId="21" xfId="0" applyBorder="1" applyAlignment="1" applyProtection="1">
      <alignment horizontal="left" vertical="center" indent="1"/>
      <protection/>
    </xf>
    <xf numFmtId="0" fontId="13" fillId="0" borderId="21" xfId="0" applyFont="1" applyBorder="1" applyAlignment="1" applyProtection="1">
      <alignment vertical="center"/>
      <protection/>
    </xf>
    <xf numFmtId="49" fontId="0" fillId="0" borderId="22" xfId="0" applyNumberFormat="1" applyBorder="1" applyAlignment="1" applyProtection="1">
      <alignment horizontal="left" vertical="center"/>
      <protection/>
    </xf>
    <xf numFmtId="1" fontId="13" fillId="0" borderId="23" xfId="0" applyNumberFormat="1" applyFont="1" applyBorder="1" applyAlignment="1" applyProtection="1">
      <alignment horizontal="right" vertical="center" wrapText="1"/>
      <protection/>
    </xf>
    <xf numFmtId="0" fontId="0" fillId="0" borderId="13" xfId="0" applyBorder="1" applyAlignment="1" applyProtection="1">
      <alignment horizontal="left" vertical="center" indent="1"/>
      <protection/>
    </xf>
    <xf numFmtId="0" fontId="0" fillId="0" borderId="14" xfId="0" applyBorder="1" applyAlignment="1" applyProtection="1">
      <alignment horizontal="left" vertical="center" wrapText="1"/>
      <protection/>
    </xf>
    <xf numFmtId="1" fontId="13" fillId="0" borderId="24" xfId="0" applyNumberFormat="1" applyFont="1" applyBorder="1" applyAlignment="1" applyProtection="1">
      <alignment horizontal="right" vertical="center" wrapText="1"/>
      <protection/>
    </xf>
    <xf numFmtId="0" fontId="0" fillId="0" borderId="14" xfId="0" applyBorder="1" applyAlignment="1" applyProtection="1">
      <alignment horizontal="left" vertical="center" indent="1"/>
      <protection/>
    </xf>
    <xf numFmtId="0" fontId="0" fillId="0" borderId="0" xfId="0" applyAlignment="1" applyProtection="1">
      <alignment horizontal="left" vertical="center" wrapText="1"/>
      <protection/>
    </xf>
    <xf numFmtId="1" fontId="0" fillId="0" borderId="0" xfId="0" applyNumberFormat="1" applyAlignment="1" applyProtection="1">
      <alignment horizontal="left" vertical="center" wrapText="1"/>
      <protection/>
    </xf>
    <xf numFmtId="4" fontId="0" fillId="0" borderId="0" xfId="0" applyNumberFormat="1" applyAlignment="1" applyProtection="1">
      <alignment horizontal="left" vertical="center"/>
      <protection/>
    </xf>
    <xf numFmtId="0" fontId="14" fillId="35" borderId="25" xfId="0" applyFont="1" applyFill="1" applyBorder="1" applyAlignment="1" applyProtection="1">
      <alignment horizontal="left" vertical="center" indent="1"/>
      <protection/>
    </xf>
    <xf numFmtId="0" fontId="13" fillId="35" borderId="26" xfId="0" applyFont="1" applyFill="1" applyBorder="1" applyAlignment="1" applyProtection="1">
      <alignment horizontal="left" vertical="center" wrapText="1"/>
      <protection/>
    </xf>
    <xf numFmtId="0" fontId="0" fillId="35" borderId="26" xfId="0" applyFill="1" applyBorder="1" applyAlignment="1" applyProtection="1">
      <alignment horizontal="left" vertical="center" wrapText="1"/>
      <protection/>
    </xf>
    <xf numFmtId="4" fontId="14" fillId="35" borderId="26" xfId="0" applyNumberFormat="1" applyFont="1" applyFill="1" applyBorder="1" applyAlignment="1" applyProtection="1">
      <alignment horizontal="left" vertical="center"/>
      <protection/>
    </xf>
    <xf numFmtId="0" fontId="0" fillId="35" borderId="26" xfId="0" applyFill="1" applyBorder="1" applyAlignment="1" applyProtection="1">
      <alignment wrapText="1"/>
      <protection/>
    </xf>
    <xf numFmtId="0" fontId="0" fillId="35" borderId="26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vertical="top"/>
      <protection/>
    </xf>
    <xf numFmtId="14" fontId="13" fillId="0" borderId="14" xfId="0" applyNumberFormat="1" applyFont="1" applyBorder="1" applyAlignment="1" applyProtection="1">
      <alignment horizontal="center" vertical="top"/>
      <protection/>
    </xf>
    <xf numFmtId="0" fontId="13" fillId="0" borderId="12" xfId="0" applyFont="1" applyBorder="1" applyAlignment="1" applyProtection="1">
      <alignment/>
      <protection/>
    </xf>
    <xf numFmtId="0" fontId="13" fillId="0" borderId="0" xfId="0" applyFont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13" fillId="0" borderId="15" xfId="0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 wrapText="1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shrinkToFit="1"/>
      <protection/>
    </xf>
    <xf numFmtId="0" fontId="1" fillId="0" borderId="0" xfId="0" applyFont="1" applyAlignment="1" applyProtection="1">
      <alignment horizontal="center" vertical="center"/>
      <protection/>
    </xf>
    <xf numFmtId="4" fontId="20" fillId="36" borderId="30" xfId="0" applyNumberFormat="1" applyFont="1" applyFill="1" applyBorder="1" applyAlignment="1" applyProtection="1">
      <alignment horizontal="center" vertical="center" wrapText="1" shrinkToFit="1"/>
      <protection/>
    </xf>
    <xf numFmtId="4" fontId="19" fillId="36" borderId="30" xfId="0" applyNumberFormat="1" applyFont="1" applyFill="1" applyBorder="1" applyAlignment="1" applyProtection="1">
      <alignment horizontal="center" vertical="center" wrapText="1" shrinkToFit="1"/>
      <protection/>
    </xf>
    <xf numFmtId="4" fontId="21" fillId="0" borderId="30" xfId="0" applyNumberFormat="1" applyFont="1" applyBorder="1" applyAlignment="1" applyProtection="1">
      <alignment vertical="center" wrapText="1" shrinkToFit="1"/>
      <protection/>
    </xf>
    <xf numFmtId="4" fontId="21" fillId="0" borderId="30" xfId="0" applyNumberFormat="1" applyFont="1" applyBorder="1" applyAlignment="1" applyProtection="1">
      <alignment vertical="center" shrinkToFit="1"/>
      <protection/>
    </xf>
    <xf numFmtId="4" fontId="22" fillId="0" borderId="30" xfId="0" applyNumberFormat="1" applyFont="1" applyBorder="1" applyAlignment="1" applyProtection="1">
      <alignment vertical="center" wrapText="1" shrinkToFit="1"/>
      <protection/>
    </xf>
    <xf numFmtId="4" fontId="22" fillId="0" borderId="30" xfId="0" applyNumberFormat="1" applyFont="1" applyBorder="1" applyAlignment="1" applyProtection="1">
      <alignment vertical="center" shrinkToFit="1"/>
      <protection/>
    </xf>
    <xf numFmtId="4" fontId="21" fillId="35" borderId="30" xfId="0" applyNumberFormat="1" applyFont="1" applyFill="1" applyBorder="1" applyAlignment="1" applyProtection="1">
      <alignment vertical="center" wrapText="1" shrinkToFit="1"/>
      <protection/>
    </xf>
    <xf numFmtId="4" fontId="21" fillId="35" borderId="30" xfId="0" applyNumberFormat="1" applyFont="1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shrinkToFit="1"/>
      <protection/>
    </xf>
    <xf numFmtId="0" fontId="25" fillId="0" borderId="0" xfId="0" applyFont="1" applyAlignment="1" applyProtection="1">
      <alignment horizontal="center" vertical="center"/>
      <protection/>
    </xf>
    <xf numFmtId="4" fontId="19" fillId="36" borderId="23" xfId="0" applyNumberFormat="1" applyFont="1" applyFill="1" applyBorder="1" applyAlignment="1" applyProtection="1">
      <alignment vertical="center" wrapText="1"/>
      <protection/>
    </xf>
    <xf numFmtId="4" fontId="19" fillId="36" borderId="21" xfId="0" applyNumberFormat="1" applyFont="1" applyFill="1" applyBorder="1" applyAlignment="1" applyProtection="1">
      <alignment vertical="center" wrapText="1"/>
      <protection/>
    </xf>
    <xf numFmtId="4" fontId="19" fillId="36" borderId="31" xfId="0" applyNumberFormat="1" applyFont="1" applyFill="1" applyBorder="1" applyAlignment="1" applyProtection="1">
      <alignment vertical="center" wrapText="1"/>
      <protection/>
    </xf>
    <xf numFmtId="4" fontId="21" fillId="0" borderId="30" xfId="0" applyNumberFormat="1" applyFont="1" applyFill="1" applyBorder="1" applyAlignment="1" applyProtection="1">
      <alignment vertical="center" wrapText="1" shrinkToFit="1"/>
      <protection/>
    </xf>
    <xf numFmtId="4" fontId="21" fillId="0" borderId="30" xfId="0" applyNumberFormat="1" applyFont="1" applyFill="1" applyBorder="1" applyAlignment="1" applyProtection="1">
      <alignment vertical="center" shrinkToFit="1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49" fontId="13" fillId="0" borderId="18" xfId="0" applyNumberFormat="1" applyFont="1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 vertical="center" wrapText="1"/>
      <protection/>
    </xf>
    <xf numFmtId="49" fontId="13" fillId="0" borderId="0" xfId="0" applyNumberFormat="1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49" fontId="14" fillId="35" borderId="18" xfId="0" applyNumberFormat="1" applyFont="1" applyFill="1" applyBorder="1" applyAlignment="1" applyProtection="1">
      <alignment horizontal="left" vertical="center" wrapText="1"/>
      <protection/>
    </xf>
    <xf numFmtId="49" fontId="14" fillId="35" borderId="19" xfId="0" applyNumberFormat="1" applyFont="1" applyFill="1" applyBorder="1" applyAlignment="1" applyProtection="1">
      <alignment horizontal="left" vertical="center" wrapText="1"/>
      <protection/>
    </xf>
    <xf numFmtId="49" fontId="14" fillId="35" borderId="0" xfId="0" applyNumberFormat="1" applyFont="1" applyFill="1" applyBorder="1" applyAlignment="1" applyProtection="1">
      <alignment horizontal="left" vertical="center" wrapText="1"/>
      <protection/>
    </xf>
    <xf numFmtId="49" fontId="14" fillId="35" borderId="15" xfId="0" applyNumberFormat="1" applyFont="1" applyFill="1" applyBorder="1" applyAlignment="1" applyProtection="1">
      <alignment horizontal="left" vertical="center" wrapText="1"/>
      <protection/>
    </xf>
    <xf numFmtId="49" fontId="14" fillId="35" borderId="14" xfId="0" applyNumberFormat="1" applyFont="1" applyFill="1" applyBorder="1" applyAlignment="1" applyProtection="1">
      <alignment horizontal="left" vertical="center" wrapText="1"/>
      <protection/>
    </xf>
    <xf numFmtId="49" fontId="14" fillId="35" borderId="16" xfId="0" applyNumberFormat="1" applyFont="1" applyFill="1" applyBorder="1" applyAlignment="1" applyProtection="1">
      <alignment horizontal="left" vertical="center" wrapText="1"/>
      <protection/>
    </xf>
    <xf numFmtId="49" fontId="13" fillId="0" borderId="18" xfId="0" applyNumberFormat="1" applyFont="1" applyBorder="1" applyAlignment="1" applyProtection="1">
      <alignment horizontal="center" vertical="center"/>
      <protection/>
    </xf>
    <xf numFmtId="49" fontId="13" fillId="0" borderId="19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49" fontId="13" fillId="0" borderId="15" xfId="0" applyNumberFormat="1" applyFont="1" applyBorder="1" applyAlignment="1" applyProtection="1">
      <alignment horizontal="center" vertical="center"/>
      <protection/>
    </xf>
    <xf numFmtId="49" fontId="13" fillId="0" borderId="14" xfId="0" applyNumberFormat="1" applyFont="1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1" fontId="0" fillId="0" borderId="14" xfId="0" applyNumberFormat="1" applyBorder="1" applyAlignment="1" applyProtection="1">
      <alignment horizontal="right" indent="1"/>
      <protection/>
    </xf>
    <xf numFmtId="0" fontId="0" fillId="0" borderId="14" xfId="0" applyBorder="1" applyAlignment="1" applyProtection="1">
      <alignment horizontal="right" indent="1"/>
      <protection/>
    </xf>
    <xf numFmtId="49" fontId="13" fillId="0" borderId="14" xfId="0" applyNumberFormat="1" applyFont="1" applyBorder="1" applyAlignment="1" applyProtection="1">
      <alignment horizontal="left" vertical="center" wrapText="1"/>
      <protection/>
    </xf>
    <xf numFmtId="0" fontId="13" fillId="0" borderId="18" xfId="0" applyFont="1" applyBorder="1" applyAlignment="1" applyProtection="1">
      <alignment horizontal="left" vertical="top" wrapText="1"/>
      <protection/>
    </xf>
    <xf numFmtId="0" fontId="0" fillId="0" borderId="16" xfId="0" applyBorder="1" applyAlignment="1" applyProtection="1">
      <alignment horizontal="right" indent="1"/>
      <protection/>
    </xf>
    <xf numFmtId="4" fontId="16" fillId="0" borderId="23" xfId="0" applyNumberFormat="1" applyFont="1" applyBorder="1" applyAlignment="1" applyProtection="1">
      <alignment horizontal="right" vertical="center" indent="1"/>
      <protection/>
    </xf>
    <xf numFmtId="4" fontId="16" fillId="0" borderId="31" xfId="0" applyNumberFormat="1" applyFont="1" applyBorder="1" applyAlignment="1" applyProtection="1">
      <alignment horizontal="right" vertical="center" indent="1"/>
      <protection/>
    </xf>
    <xf numFmtId="4" fontId="16" fillId="0" borderId="22" xfId="0" applyNumberFormat="1" applyFont="1" applyBorder="1" applyAlignment="1" applyProtection="1">
      <alignment horizontal="right" vertical="center" indent="1"/>
      <protection/>
    </xf>
    <xf numFmtId="4" fontId="12" fillId="0" borderId="23" xfId="0" applyNumberFormat="1" applyFont="1" applyBorder="1" applyAlignment="1" applyProtection="1">
      <alignment horizontal="right" vertical="center" indent="1"/>
      <protection/>
    </xf>
    <xf numFmtId="4" fontId="12" fillId="0" borderId="31" xfId="0" applyNumberFormat="1" applyFont="1" applyBorder="1" applyAlignment="1" applyProtection="1">
      <alignment horizontal="right" vertical="center" indent="1"/>
      <protection/>
    </xf>
    <xf numFmtId="4" fontId="12" fillId="0" borderId="22" xfId="0" applyNumberFormat="1" applyFont="1" applyBorder="1" applyAlignment="1" applyProtection="1">
      <alignment horizontal="right" vertical="center" indent="1"/>
      <protection/>
    </xf>
    <xf numFmtId="4" fontId="21" fillId="0" borderId="23" xfId="0" applyNumberFormat="1" applyFont="1" applyBorder="1" applyAlignment="1" applyProtection="1">
      <alignment horizontal="right" vertical="center" shrinkToFit="1"/>
      <protection/>
    </xf>
    <xf numFmtId="4" fontId="21" fillId="0" borderId="31" xfId="0" applyNumberFormat="1" applyFont="1" applyBorder="1" applyAlignment="1" applyProtection="1">
      <alignment horizontal="right" vertical="center" shrinkToFit="1"/>
      <protection/>
    </xf>
    <xf numFmtId="4" fontId="22" fillId="0" borderId="23" xfId="0" applyNumberFormat="1" applyFont="1" applyBorder="1" applyAlignment="1" applyProtection="1">
      <alignment horizontal="right" vertical="center" shrinkToFit="1"/>
      <protection/>
    </xf>
    <xf numFmtId="4" fontId="22" fillId="0" borderId="31" xfId="0" applyNumberFormat="1" applyFont="1" applyBorder="1" applyAlignment="1" applyProtection="1">
      <alignment horizontal="right" vertical="center" shrinkToFi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wrapText="1"/>
      <protection/>
    </xf>
    <xf numFmtId="4" fontId="19" fillId="36" borderId="23" xfId="0" applyNumberFormat="1" applyFont="1" applyFill="1" applyBorder="1" applyAlignment="1" applyProtection="1">
      <alignment horizontal="center" vertical="center" wrapText="1" shrinkToFit="1"/>
      <protection/>
    </xf>
    <xf numFmtId="4" fontId="19" fillId="36" borderId="31" xfId="0" applyNumberFormat="1" applyFont="1" applyFill="1" applyBorder="1" applyAlignment="1" applyProtection="1">
      <alignment horizontal="center" vertical="center" wrapText="1" shrinkToFit="1"/>
      <protection/>
    </xf>
    <xf numFmtId="4" fontId="21" fillId="0" borderId="23" xfId="0" applyNumberFormat="1" applyFont="1" applyFill="1" applyBorder="1" applyAlignment="1" applyProtection="1">
      <alignment horizontal="right" vertical="center" shrinkToFit="1"/>
      <protection/>
    </xf>
    <xf numFmtId="4" fontId="21" fillId="0" borderId="31" xfId="0" applyNumberFormat="1" applyFont="1" applyFill="1" applyBorder="1" applyAlignment="1" applyProtection="1">
      <alignment horizontal="right" vertical="center" shrinkToFit="1"/>
      <protection/>
    </xf>
    <xf numFmtId="4" fontId="21" fillId="0" borderId="23" xfId="0" applyNumberFormat="1" applyFont="1" applyFill="1" applyBorder="1" applyAlignment="1" applyProtection="1">
      <alignment horizontal="left" vertical="center" wrapText="1"/>
      <protection/>
    </xf>
    <xf numFmtId="4" fontId="21" fillId="0" borderId="21" xfId="0" applyNumberFormat="1" applyFont="1" applyFill="1" applyBorder="1" applyAlignment="1" applyProtection="1">
      <alignment horizontal="left" vertical="center" wrapText="1"/>
      <protection/>
    </xf>
    <xf numFmtId="4" fontId="21" fillId="0" borderId="31" xfId="0" applyNumberFormat="1" applyFont="1" applyFill="1" applyBorder="1" applyAlignment="1" applyProtection="1">
      <alignment horizontal="left" vertical="center" wrapText="1"/>
      <protection/>
    </xf>
    <xf numFmtId="4" fontId="22" fillId="0" borderId="23" xfId="0" applyNumberFormat="1" applyFont="1" applyBorder="1" applyAlignment="1" applyProtection="1">
      <alignment horizontal="left" vertical="center" wrapText="1"/>
      <protection/>
    </xf>
    <xf numFmtId="4" fontId="22" fillId="0" borderId="21" xfId="0" applyNumberFormat="1" applyFont="1" applyBorder="1" applyAlignment="1" applyProtection="1">
      <alignment horizontal="left" vertical="center" wrapText="1"/>
      <protection/>
    </xf>
    <xf numFmtId="4" fontId="22" fillId="0" borderId="31" xfId="0" applyNumberFormat="1" applyFont="1" applyBorder="1" applyAlignment="1" applyProtection="1">
      <alignment horizontal="left" vertical="center" wrapText="1"/>
      <protection/>
    </xf>
    <xf numFmtId="4" fontId="21" fillId="35" borderId="23" xfId="0" applyNumberFormat="1" applyFont="1" applyFill="1" applyBorder="1" applyAlignment="1" applyProtection="1">
      <alignment vertical="center"/>
      <protection/>
    </xf>
    <xf numFmtId="4" fontId="21" fillId="35" borderId="21" xfId="0" applyNumberFormat="1" applyFont="1" applyFill="1" applyBorder="1" applyAlignment="1" applyProtection="1">
      <alignment vertical="center"/>
      <protection/>
    </xf>
    <xf numFmtId="4" fontId="21" fillId="35" borderId="31" xfId="0" applyNumberFormat="1" applyFont="1" applyFill="1" applyBorder="1" applyAlignment="1" applyProtection="1">
      <alignment vertical="center"/>
      <protection/>
    </xf>
    <xf numFmtId="4" fontId="21" fillId="35" borderId="23" xfId="0" applyNumberFormat="1" applyFont="1" applyFill="1" applyBorder="1" applyAlignment="1" applyProtection="1">
      <alignment horizontal="right" vertical="center" shrinkToFit="1"/>
      <protection/>
    </xf>
    <xf numFmtId="4" fontId="21" fillId="35" borderId="31" xfId="0" applyNumberFormat="1" applyFont="1" applyFill="1" applyBorder="1" applyAlignment="1" applyProtection="1">
      <alignment horizontal="right" vertical="center" shrinkToFit="1"/>
      <protection/>
    </xf>
    <xf numFmtId="4" fontId="12" fillId="0" borderId="23" xfId="0" applyNumberFormat="1" applyFont="1" applyBorder="1" applyAlignment="1" applyProtection="1">
      <alignment horizontal="right" vertical="center"/>
      <protection/>
    </xf>
    <xf numFmtId="4" fontId="12" fillId="0" borderId="21" xfId="0" applyNumberFormat="1" applyFont="1" applyBorder="1" applyAlignment="1" applyProtection="1">
      <alignment horizontal="right" vertical="center"/>
      <protection/>
    </xf>
    <xf numFmtId="4" fontId="12" fillId="0" borderId="22" xfId="0" applyNumberFormat="1" applyFont="1" applyBorder="1" applyAlignment="1" applyProtection="1">
      <alignment horizontal="right" vertical="center"/>
      <protection/>
    </xf>
    <xf numFmtId="4" fontId="12" fillId="0" borderId="35" xfId="0" applyNumberFormat="1" applyFont="1" applyBorder="1" applyAlignment="1" applyProtection="1">
      <alignment horizontal="right" vertical="center"/>
      <protection/>
    </xf>
    <xf numFmtId="4" fontId="12" fillId="0" borderId="36" xfId="0" applyNumberFormat="1" applyFont="1" applyBorder="1" applyAlignment="1" applyProtection="1">
      <alignment horizontal="right" vertical="center"/>
      <protection/>
    </xf>
    <xf numFmtId="4" fontId="17" fillId="35" borderId="26" xfId="0" applyNumberFormat="1" applyFont="1" applyFill="1" applyBorder="1" applyAlignment="1" applyProtection="1">
      <alignment horizontal="right" vertical="center"/>
      <protection/>
    </xf>
    <xf numFmtId="4" fontId="17" fillId="35" borderId="37" xfId="0" applyNumberFormat="1" applyFont="1" applyFill="1" applyBorder="1" applyAlignment="1" applyProtection="1">
      <alignment horizontal="right" vertical="center"/>
      <protection/>
    </xf>
    <xf numFmtId="1" fontId="13" fillId="0" borderId="23" xfId="0" applyNumberFormat="1" applyFont="1" applyBorder="1" applyAlignment="1" applyProtection="1">
      <alignment horizontal="center" vertical="center" wrapText="1"/>
      <protection/>
    </xf>
    <xf numFmtId="1" fontId="13" fillId="0" borderId="31" xfId="0" applyNumberFormat="1" applyFont="1" applyBorder="1" applyAlignment="1" applyProtection="1">
      <alignment horizontal="center" vertical="center" wrapText="1"/>
      <protection/>
    </xf>
    <xf numFmtId="4" fontId="19" fillId="36" borderId="23" xfId="0" applyNumberFormat="1" applyFont="1" applyFill="1" applyBorder="1" applyAlignment="1" applyProtection="1">
      <alignment horizontal="left" vertical="center" wrapText="1"/>
      <protection/>
    </xf>
    <xf numFmtId="4" fontId="19" fillId="36" borderId="21" xfId="0" applyNumberFormat="1" applyFont="1" applyFill="1" applyBorder="1" applyAlignment="1" applyProtection="1">
      <alignment horizontal="left" vertical="center" wrapText="1"/>
      <protection/>
    </xf>
    <xf numFmtId="4" fontId="19" fillId="36" borderId="31" xfId="0" applyNumberFormat="1" applyFont="1" applyFill="1" applyBorder="1" applyAlignment="1" applyProtection="1">
      <alignment horizontal="left" vertical="center" wrapText="1"/>
      <protection/>
    </xf>
    <xf numFmtId="4" fontId="21" fillId="0" borderId="23" xfId="0" applyNumberFormat="1" applyFont="1" applyBorder="1" applyAlignment="1" applyProtection="1">
      <alignment horizontal="left" vertical="center" wrapText="1"/>
      <protection/>
    </xf>
    <xf numFmtId="4" fontId="21" fillId="0" borderId="21" xfId="0" applyNumberFormat="1" applyFont="1" applyBorder="1" applyAlignment="1" applyProtection="1">
      <alignment horizontal="left" vertical="center" wrapText="1"/>
      <protection/>
    </xf>
    <xf numFmtId="4" fontId="21" fillId="0" borderId="31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43" fillId="0" borderId="38" xfId="0" applyFont="1" applyBorder="1" applyAlignment="1">
      <alignment horizontal="left" wrapText="1"/>
    </xf>
    <xf numFmtId="0" fontId="44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C14" sqref="C14:F14"/>
    </sheetView>
  </sheetViews>
  <sheetFormatPr defaultColWidth="9.33203125" defaultRowHeight="10.5"/>
  <cols>
    <col min="4" max="4" width="16.33203125" style="0" customWidth="1"/>
    <col min="5" max="6" width="13.5" style="0" customWidth="1"/>
    <col min="7" max="7" width="18" style="0" customWidth="1"/>
  </cols>
  <sheetData>
    <row r="1" spans="1:9" ht="18">
      <c r="A1" s="162" t="s">
        <v>262</v>
      </c>
      <c r="B1" s="163"/>
      <c r="C1" s="163"/>
      <c r="D1" s="163"/>
      <c r="E1" s="163"/>
      <c r="F1" s="163"/>
      <c r="G1" s="163"/>
      <c r="H1" s="163"/>
      <c r="I1" s="164"/>
    </row>
    <row r="2" spans="1:9" ht="15" customHeight="1">
      <c r="A2" s="65" t="s">
        <v>263</v>
      </c>
      <c r="B2" s="66"/>
      <c r="C2" s="169" t="s">
        <v>297</v>
      </c>
      <c r="D2" s="169"/>
      <c r="E2" s="169"/>
      <c r="F2" s="169"/>
      <c r="G2" s="169"/>
      <c r="H2" s="169"/>
      <c r="I2" s="170"/>
    </row>
    <row r="3" spans="1:9" ht="12.75" customHeight="1">
      <c r="A3" s="67"/>
      <c r="B3" s="66"/>
      <c r="C3" s="171"/>
      <c r="D3" s="171"/>
      <c r="E3" s="171"/>
      <c r="F3" s="171"/>
      <c r="G3" s="171"/>
      <c r="H3" s="171"/>
      <c r="I3" s="172"/>
    </row>
    <row r="4" spans="1:9" ht="12.75" customHeight="1">
      <c r="A4" s="68"/>
      <c r="B4" s="69"/>
      <c r="C4" s="173"/>
      <c r="D4" s="173"/>
      <c r="E4" s="173"/>
      <c r="F4" s="173"/>
      <c r="G4" s="173"/>
      <c r="H4" s="173"/>
      <c r="I4" s="174"/>
    </row>
    <row r="5" spans="1:9" ht="12.75">
      <c r="A5" s="70" t="s">
        <v>264</v>
      </c>
      <c r="B5" s="71"/>
      <c r="C5" s="165" t="s">
        <v>292</v>
      </c>
      <c r="D5" s="166"/>
      <c r="E5" s="166"/>
      <c r="F5" s="166"/>
      <c r="G5" s="72" t="s">
        <v>265</v>
      </c>
      <c r="H5" s="175" t="s">
        <v>294</v>
      </c>
      <c r="I5" s="176"/>
    </row>
    <row r="6" spans="1:9" ht="12.75">
      <c r="A6" s="75"/>
      <c r="B6" s="76"/>
      <c r="C6" s="167" t="s">
        <v>293</v>
      </c>
      <c r="D6" s="168"/>
      <c r="E6" s="168"/>
      <c r="F6" s="168"/>
      <c r="G6" s="72" t="s">
        <v>266</v>
      </c>
      <c r="H6" s="177"/>
      <c r="I6" s="178"/>
    </row>
    <row r="7" spans="1:9" ht="12.75">
      <c r="A7" s="77"/>
      <c r="B7" s="78"/>
      <c r="C7" s="79"/>
      <c r="D7" s="179"/>
      <c r="E7" s="180"/>
      <c r="F7" s="180"/>
      <c r="G7" s="80"/>
      <c r="H7" s="81"/>
      <c r="I7" s="82"/>
    </row>
    <row r="8" spans="1:9" ht="12.75">
      <c r="A8" s="70" t="s">
        <v>267</v>
      </c>
      <c r="B8" s="71"/>
      <c r="C8" s="165"/>
      <c r="D8" s="165"/>
      <c r="E8" s="165"/>
      <c r="F8" s="165"/>
      <c r="G8" s="72" t="s">
        <v>265</v>
      </c>
      <c r="H8" s="73"/>
      <c r="I8" s="74"/>
    </row>
    <row r="9" spans="1:9" ht="12.75">
      <c r="A9" s="84"/>
      <c r="B9" s="71"/>
      <c r="C9" s="167"/>
      <c r="D9" s="167"/>
      <c r="E9" s="167"/>
      <c r="F9" s="167"/>
      <c r="G9" s="72" t="s">
        <v>266</v>
      </c>
      <c r="H9" s="73"/>
      <c r="I9" s="74"/>
    </row>
    <row r="10" spans="1:9" ht="12.75">
      <c r="A10" s="85"/>
      <c r="B10" s="78"/>
      <c r="C10" s="187"/>
      <c r="D10" s="187"/>
      <c r="E10" s="187"/>
      <c r="F10" s="187"/>
      <c r="G10" s="86"/>
      <c r="H10" s="87"/>
      <c r="I10" s="82"/>
    </row>
    <row r="11" spans="1:9" ht="12.75">
      <c r="A11" s="70" t="s">
        <v>268</v>
      </c>
      <c r="B11" s="71"/>
      <c r="C11" s="181"/>
      <c r="D11" s="181"/>
      <c r="E11" s="181"/>
      <c r="F11" s="181"/>
      <c r="G11" s="72" t="s">
        <v>265</v>
      </c>
      <c r="H11" s="73"/>
      <c r="I11" s="74"/>
    </row>
    <row r="12" spans="1:9" ht="12.75">
      <c r="A12" s="75"/>
      <c r="B12" s="76"/>
      <c r="C12" s="182"/>
      <c r="D12" s="182"/>
      <c r="E12" s="182"/>
      <c r="F12" s="182"/>
      <c r="G12" s="72" t="s">
        <v>266</v>
      </c>
      <c r="H12" s="88"/>
      <c r="I12" s="74"/>
    </row>
    <row r="13" spans="1:9" ht="12.75">
      <c r="A13" s="77"/>
      <c r="B13" s="78"/>
      <c r="C13" s="89"/>
      <c r="D13" s="183"/>
      <c r="E13" s="184"/>
      <c r="F13" s="184"/>
      <c r="G13" s="90"/>
      <c r="H13" s="81"/>
      <c r="I13" s="82"/>
    </row>
    <row r="14" spans="1:9" ht="52.5" customHeight="1">
      <c r="A14" s="91" t="s">
        <v>269</v>
      </c>
      <c r="B14" s="92"/>
      <c r="C14" s="188"/>
      <c r="D14" s="188"/>
      <c r="E14" s="188"/>
      <c r="F14" s="188"/>
      <c r="G14" s="94"/>
      <c r="H14" s="93"/>
      <c r="I14" s="95"/>
    </row>
    <row r="15" spans="1:9" ht="10.5">
      <c r="A15" s="85" t="s">
        <v>270</v>
      </c>
      <c r="B15" s="96"/>
      <c r="C15" s="97"/>
      <c r="D15" s="185"/>
      <c r="E15" s="185"/>
      <c r="F15" s="186"/>
      <c r="G15" s="186"/>
      <c r="H15" s="186" t="s">
        <v>271</v>
      </c>
      <c r="I15" s="189"/>
    </row>
    <row r="16" spans="1:9" ht="14.25">
      <c r="A16" s="98" t="s">
        <v>22</v>
      </c>
      <c r="B16" s="99"/>
      <c r="C16" s="100"/>
      <c r="D16" s="190"/>
      <c r="E16" s="191"/>
      <c r="F16" s="190"/>
      <c r="G16" s="191"/>
      <c r="H16" s="190">
        <f>UN!H13+UN!H52+UN!H54+UN!H65+UN!H81+UN!H91+UN!H107+UN!H113+NN!H13+NN!H13+NN!H17+NN!H22</f>
        <v>0</v>
      </c>
      <c r="I16" s="192"/>
    </row>
    <row r="17" spans="1:9" ht="14.25">
      <c r="A17" s="98" t="s">
        <v>272</v>
      </c>
      <c r="B17" s="99"/>
      <c r="C17" s="100"/>
      <c r="D17" s="190"/>
      <c r="E17" s="191"/>
      <c r="F17" s="190"/>
      <c r="G17" s="191"/>
      <c r="H17" s="190">
        <v>0</v>
      </c>
      <c r="I17" s="192"/>
    </row>
    <row r="18" spans="1:9" ht="14.25">
      <c r="A18" s="98" t="s">
        <v>273</v>
      </c>
      <c r="B18" s="99"/>
      <c r="C18" s="100"/>
      <c r="D18" s="190"/>
      <c r="E18" s="191"/>
      <c r="F18" s="190"/>
      <c r="G18" s="191"/>
      <c r="H18" s="190">
        <v>0</v>
      </c>
      <c r="I18" s="192"/>
    </row>
    <row r="19" spans="1:9" ht="14.25">
      <c r="A19" s="98" t="s">
        <v>274</v>
      </c>
      <c r="B19" s="99"/>
      <c r="C19" s="100"/>
      <c r="D19" s="190"/>
      <c r="E19" s="191"/>
      <c r="F19" s="190"/>
      <c r="G19" s="191"/>
      <c r="H19" s="190">
        <f>NN!H29</f>
        <v>0</v>
      </c>
      <c r="I19" s="192"/>
    </row>
    <row r="20" spans="1:9" ht="14.25">
      <c r="A20" s="98" t="s">
        <v>275</v>
      </c>
      <c r="B20" s="99"/>
      <c r="C20" s="100"/>
      <c r="D20" s="190"/>
      <c r="E20" s="191"/>
      <c r="F20" s="190"/>
      <c r="G20" s="191"/>
      <c r="H20" s="190">
        <v>0</v>
      </c>
      <c r="I20" s="192"/>
    </row>
    <row r="21" spans="1:9" ht="15">
      <c r="A21" s="101" t="s">
        <v>271</v>
      </c>
      <c r="B21" s="102"/>
      <c r="C21" s="103"/>
      <c r="D21" s="193"/>
      <c r="E21" s="194"/>
      <c r="F21" s="193"/>
      <c r="G21" s="194"/>
      <c r="H21" s="193">
        <f>H16+H19</f>
        <v>0</v>
      </c>
      <c r="I21" s="195"/>
    </row>
    <row r="22" spans="1:9" ht="12.75">
      <c r="A22" s="104" t="s">
        <v>276</v>
      </c>
      <c r="B22" s="99"/>
      <c r="C22" s="100"/>
      <c r="D22" s="105"/>
      <c r="E22" s="106"/>
      <c r="F22" s="107"/>
      <c r="G22" s="107"/>
      <c r="H22" s="107"/>
      <c r="I22" s="108"/>
    </row>
    <row r="23" spans="1:9" ht="15">
      <c r="A23" s="98" t="s">
        <v>277</v>
      </c>
      <c r="B23" s="99"/>
      <c r="C23" s="100"/>
      <c r="D23" s="227"/>
      <c r="E23" s="228"/>
      <c r="F23" s="220">
        <v>0</v>
      </c>
      <c r="G23" s="221"/>
      <c r="H23" s="221"/>
      <c r="I23" s="222"/>
    </row>
    <row r="24" spans="1:9" ht="15">
      <c r="A24" s="98" t="s">
        <v>278</v>
      </c>
      <c r="B24" s="99"/>
      <c r="C24" s="100"/>
      <c r="D24" s="109"/>
      <c r="E24" s="106"/>
      <c r="F24" s="220">
        <v>0</v>
      </c>
      <c r="G24" s="221"/>
      <c r="H24" s="221"/>
      <c r="I24" s="222"/>
    </row>
    <row r="25" spans="1:9" ht="15">
      <c r="A25" s="98" t="s">
        <v>279</v>
      </c>
      <c r="B25" s="99"/>
      <c r="C25" s="100"/>
      <c r="D25" s="227"/>
      <c r="E25" s="228"/>
      <c r="F25" s="220">
        <f>UN!H116+NN!H37</f>
        <v>0</v>
      </c>
      <c r="G25" s="221"/>
      <c r="H25" s="221"/>
      <c r="I25" s="222"/>
    </row>
    <row r="26" spans="1:9" ht="15">
      <c r="A26" s="110" t="s">
        <v>280</v>
      </c>
      <c r="B26" s="111"/>
      <c r="C26" s="97"/>
      <c r="D26" s="112"/>
      <c r="E26" s="113"/>
      <c r="F26" s="220">
        <f>F29-F28</f>
        <v>0</v>
      </c>
      <c r="G26" s="221"/>
      <c r="H26" s="221"/>
      <c r="I26" s="222"/>
    </row>
    <row r="27" spans="1:9" ht="15.75" thickBot="1">
      <c r="A27" s="70" t="s">
        <v>281</v>
      </c>
      <c r="B27" s="114"/>
      <c r="C27" s="115"/>
      <c r="D27" s="114"/>
      <c r="E27" s="116"/>
      <c r="F27" s="223">
        <v>0</v>
      </c>
      <c r="G27" s="223"/>
      <c r="H27" s="223"/>
      <c r="I27" s="224"/>
    </row>
    <row r="28" spans="1:9" ht="17.25" thickBot="1">
      <c r="A28" s="117" t="s">
        <v>282</v>
      </c>
      <c r="B28" s="118"/>
      <c r="C28" s="118"/>
      <c r="D28" s="119"/>
      <c r="E28" s="120"/>
      <c r="F28" s="225">
        <f>F25</f>
        <v>0</v>
      </c>
      <c r="G28" s="225"/>
      <c r="H28" s="225"/>
      <c r="I28" s="226"/>
    </row>
    <row r="29" spans="1:9" ht="17.25" thickBot="1">
      <c r="A29" s="117" t="s">
        <v>283</v>
      </c>
      <c r="B29" s="121"/>
      <c r="C29" s="121"/>
      <c r="D29" s="121"/>
      <c r="E29" s="122"/>
      <c r="F29" s="225">
        <f>F28*1.21</f>
        <v>0</v>
      </c>
      <c r="G29" s="225"/>
      <c r="H29" s="225"/>
      <c r="I29" s="226"/>
    </row>
    <row r="30" spans="1:9" ht="10.5">
      <c r="A30" s="84"/>
      <c r="B30" s="71"/>
      <c r="C30" s="71"/>
      <c r="D30" s="71"/>
      <c r="E30" s="83"/>
      <c r="F30" s="83"/>
      <c r="G30" s="83"/>
      <c r="H30" s="83"/>
      <c r="I30" s="123"/>
    </row>
    <row r="31" spans="1:9" ht="10.5">
      <c r="A31" s="84"/>
      <c r="B31" s="71"/>
      <c r="C31" s="71"/>
      <c r="D31" s="71"/>
      <c r="E31" s="83"/>
      <c r="F31" s="83"/>
      <c r="G31" s="83"/>
      <c r="H31" s="83"/>
      <c r="I31" s="123"/>
    </row>
    <row r="32" spans="1:9" ht="36.75" customHeight="1">
      <c r="A32" s="124"/>
      <c r="B32" s="125" t="s">
        <v>284</v>
      </c>
      <c r="C32" s="126"/>
      <c r="D32" s="126"/>
      <c r="E32" s="127" t="s">
        <v>285</v>
      </c>
      <c r="F32" s="128"/>
      <c r="G32" s="129"/>
      <c r="H32" s="128"/>
      <c r="I32" s="123"/>
    </row>
    <row r="33" spans="1:9" ht="10.5">
      <c r="A33" s="84"/>
      <c r="B33" s="71"/>
      <c r="C33" s="71"/>
      <c r="D33" s="71"/>
      <c r="E33" s="83"/>
      <c r="F33" s="83"/>
      <c r="G33" s="83"/>
      <c r="H33" s="83"/>
      <c r="I33" s="123"/>
    </row>
    <row r="34" spans="1:9" ht="70.5" customHeight="1">
      <c r="A34" s="130"/>
      <c r="B34" s="131"/>
      <c r="C34" s="200"/>
      <c r="D34" s="201"/>
      <c r="E34" s="132"/>
      <c r="F34" s="202"/>
      <c r="G34" s="203"/>
      <c r="H34" s="203"/>
      <c r="I34" s="133"/>
    </row>
    <row r="35" spans="1:9" ht="10.5">
      <c r="A35" s="84"/>
      <c r="B35" s="71"/>
      <c r="C35" s="204" t="s">
        <v>286</v>
      </c>
      <c r="D35" s="204"/>
      <c r="E35" s="83"/>
      <c r="F35" s="83"/>
      <c r="G35" s="134" t="s">
        <v>287</v>
      </c>
      <c r="H35" s="83"/>
      <c r="I35" s="123"/>
    </row>
    <row r="36" spans="1:9" ht="11.25" thickBot="1">
      <c r="A36" s="135"/>
      <c r="B36" s="136"/>
      <c r="C36" s="136"/>
      <c r="D36" s="136"/>
      <c r="E36" s="137"/>
      <c r="F36" s="137"/>
      <c r="G36" s="137"/>
      <c r="H36" s="137"/>
      <c r="I36" s="138"/>
    </row>
    <row r="37" spans="1:9" ht="18">
      <c r="A37" s="139" t="s">
        <v>256</v>
      </c>
      <c r="B37" s="140"/>
      <c r="C37" s="140"/>
      <c r="D37" s="140"/>
      <c r="E37" s="141"/>
      <c r="F37" s="141"/>
      <c r="G37" s="141"/>
      <c r="H37" s="141"/>
      <c r="I37" s="142"/>
    </row>
    <row r="38" spans="1:9" ht="25.5" customHeight="1">
      <c r="A38" s="229" t="s">
        <v>288</v>
      </c>
      <c r="B38" s="230"/>
      <c r="C38" s="230"/>
      <c r="D38" s="231"/>
      <c r="E38" s="143" t="str">
        <f>A23</f>
        <v>Základ pro sníženou DPH</v>
      </c>
      <c r="F38" s="143" t="str">
        <f>A25</f>
        <v>Základ pro základní DPH</v>
      </c>
      <c r="G38" s="144" t="s">
        <v>289</v>
      </c>
      <c r="H38" s="205" t="s">
        <v>13</v>
      </c>
      <c r="I38" s="206"/>
    </row>
    <row r="39" spans="1:9" ht="25.5" customHeight="1">
      <c r="A39" s="232" t="s">
        <v>22</v>
      </c>
      <c r="B39" s="233"/>
      <c r="C39" s="233"/>
      <c r="D39" s="234"/>
      <c r="E39" s="145">
        <v>0</v>
      </c>
      <c r="F39" s="146">
        <f>F40</f>
        <v>0</v>
      </c>
      <c r="G39" s="146">
        <f>G40</f>
        <v>0</v>
      </c>
      <c r="H39" s="196">
        <f>H40</f>
        <v>0</v>
      </c>
      <c r="I39" s="197"/>
    </row>
    <row r="40" spans="1:9" ht="25.5" customHeight="1">
      <c r="A40" s="212" t="s">
        <v>295</v>
      </c>
      <c r="B40" s="213"/>
      <c r="C40" s="213"/>
      <c r="D40" s="214"/>
      <c r="E40" s="147">
        <v>0</v>
      </c>
      <c r="F40" s="148">
        <f>UN!H116</f>
        <v>0</v>
      </c>
      <c r="G40" s="148">
        <f>H40-F40</f>
        <v>0</v>
      </c>
      <c r="H40" s="198">
        <f>F40*1.21</f>
        <v>0</v>
      </c>
      <c r="I40" s="199"/>
    </row>
    <row r="41" spans="1:9" ht="25.5" customHeight="1">
      <c r="A41" s="215" t="s">
        <v>290</v>
      </c>
      <c r="B41" s="216"/>
      <c r="C41" s="216"/>
      <c r="D41" s="217"/>
      <c r="E41" s="149">
        <v>0</v>
      </c>
      <c r="F41" s="150">
        <f>F39</f>
        <v>0</v>
      </c>
      <c r="G41" s="150">
        <f>G39</f>
        <v>0</v>
      </c>
      <c r="H41" s="218">
        <f>H39</f>
        <v>0</v>
      </c>
      <c r="I41" s="219"/>
    </row>
    <row r="42" spans="1:9" ht="41.25" customHeight="1">
      <c r="A42" s="151"/>
      <c r="B42" s="152"/>
      <c r="C42" s="152"/>
      <c r="D42" s="152"/>
      <c r="E42" s="151"/>
      <c r="F42" s="151"/>
      <c r="G42" s="151"/>
      <c r="H42" s="151"/>
      <c r="I42" s="151"/>
    </row>
    <row r="43" spans="1:9" ht="18">
      <c r="A43" s="153" t="s">
        <v>259</v>
      </c>
      <c r="B43" s="154"/>
      <c r="C43" s="154"/>
      <c r="D43" s="154"/>
      <c r="E43" s="155"/>
      <c r="F43" s="155"/>
      <c r="G43" s="155"/>
      <c r="H43" s="155"/>
      <c r="I43" s="156"/>
    </row>
    <row r="44" spans="1:9" ht="25.5" customHeight="1">
      <c r="A44" s="157" t="s">
        <v>288</v>
      </c>
      <c r="B44" s="158"/>
      <c r="C44" s="158"/>
      <c r="D44" s="159"/>
      <c r="E44" s="143" t="s">
        <v>277</v>
      </c>
      <c r="F44" s="143" t="s">
        <v>279</v>
      </c>
      <c r="G44" s="144" t="s">
        <v>289</v>
      </c>
      <c r="H44" s="205" t="s">
        <v>13</v>
      </c>
      <c r="I44" s="206"/>
    </row>
    <row r="45" spans="1:9" ht="25.5" customHeight="1">
      <c r="A45" s="232" t="s">
        <v>22</v>
      </c>
      <c r="B45" s="233"/>
      <c r="C45" s="233"/>
      <c r="D45" s="234"/>
      <c r="E45" s="145">
        <v>0</v>
      </c>
      <c r="F45" s="146">
        <f>F46</f>
        <v>0</v>
      </c>
      <c r="G45" s="146">
        <f>G46</f>
        <v>0</v>
      </c>
      <c r="H45" s="196">
        <f>H46</f>
        <v>0</v>
      </c>
      <c r="I45" s="197"/>
    </row>
    <row r="46" spans="1:9" ht="25.5" customHeight="1">
      <c r="A46" s="212" t="s">
        <v>295</v>
      </c>
      <c r="B46" s="213"/>
      <c r="C46" s="213"/>
      <c r="D46" s="214"/>
      <c r="E46" s="147">
        <v>0</v>
      </c>
      <c r="F46" s="147">
        <f>NN!H13+NN!H17+NN!H22</f>
        <v>0</v>
      </c>
      <c r="G46" s="148">
        <f>H46-F46</f>
        <v>0</v>
      </c>
      <c r="H46" s="198">
        <f>F46*1.21</f>
        <v>0</v>
      </c>
      <c r="I46" s="199"/>
    </row>
    <row r="47" spans="1:9" ht="25.5" customHeight="1">
      <c r="A47" s="209" t="s">
        <v>296</v>
      </c>
      <c r="B47" s="210"/>
      <c r="C47" s="210"/>
      <c r="D47" s="211"/>
      <c r="E47" s="160">
        <v>0</v>
      </c>
      <c r="F47" s="161">
        <f>F48</f>
        <v>0</v>
      </c>
      <c r="G47" s="161">
        <f>G48</f>
        <v>0</v>
      </c>
      <c r="H47" s="207">
        <f>H48</f>
        <v>0</v>
      </c>
      <c r="I47" s="208"/>
    </row>
    <row r="48" spans="1:9" ht="25.5" customHeight="1">
      <c r="A48" s="212" t="s">
        <v>296</v>
      </c>
      <c r="B48" s="213"/>
      <c r="C48" s="213"/>
      <c r="D48" s="214"/>
      <c r="E48" s="147">
        <v>0</v>
      </c>
      <c r="F48" s="147">
        <f>NN!H29</f>
        <v>0</v>
      </c>
      <c r="G48" s="148">
        <f>H48-F48</f>
        <v>0</v>
      </c>
      <c r="H48" s="198">
        <f>F48*1.21</f>
        <v>0</v>
      </c>
      <c r="I48" s="199"/>
    </row>
    <row r="49" spans="1:9" ht="25.5" customHeight="1">
      <c r="A49" s="215" t="s">
        <v>291</v>
      </c>
      <c r="B49" s="216"/>
      <c r="C49" s="216"/>
      <c r="D49" s="217"/>
      <c r="E49" s="149">
        <v>0</v>
      </c>
      <c r="F49" s="150">
        <f>F45+F47</f>
        <v>0</v>
      </c>
      <c r="G49" s="150">
        <f>G45+G47</f>
        <v>0</v>
      </c>
      <c r="H49" s="218">
        <f>H45+H47</f>
        <v>0</v>
      </c>
      <c r="I49" s="219"/>
    </row>
    <row r="50" spans="1:9" ht="10.5">
      <c r="A50" s="83"/>
      <c r="B50" s="71"/>
      <c r="C50" s="71"/>
      <c r="D50" s="71"/>
      <c r="E50" s="83"/>
      <c r="F50" s="83"/>
      <c r="G50" s="83"/>
      <c r="H50" s="83"/>
      <c r="I50" s="83"/>
    </row>
    <row r="51" spans="1:9" ht="10.5">
      <c r="A51" s="83"/>
      <c r="B51" s="71"/>
      <c r="C51" s="71"/>
      <c r="D51" s="71"/>
      <c r="E51" s="83"/>
      <c r="F51" s="83"/>
      <c r="G51" s="83"/>
      <c r="H51" s="83"/>
      <c r="I51" s="83"/>
    </row>
    <row r="52" spans="1:9" ht="10.5">
      <c r="A52" s="83"/>
      <c r="B52" s="71"/>
      <c r="C52" s="71"/>
      <c r="D52" s="71"/>
      <c r="E52" s="83"/>
      <c r="F52" s="83"/>
      <c r="G52" s="83"/>
      <c r="H52" s="83"/>
      <c r="I52" s="83"/>
    </row>
  </sheetData>
  <sheetProtection/>
  <mergeCells count="66">
    <mergeCell ref="D25:E25"/>
    <mergeCell ref="A38:D38"/>
    <mergeCell ref="A39:D39"/>
    <mergeCell ref="A40:D40"/>
    <mergeCell ref="A45:D45"/>
    <mergeCell ref="A46:D46"/>
    <mergeCell ref="A49:D49"/>
    <mergeCell ref="H49:I49"/>
    <mergeCell ref="F23:I23"/>
    <mergeCell ref="F24:I24"/>
    <mergeCell ref="F25:I25"/>
    <mergeCell ref="F26:I26"/>
    <mergeCell ref="F27:I27"/>
    <mergeCell ref="F28:I28"/>
    <mergeCell ref="F29:I29"/>
    <mergeCell ref="D23:E23"/>
    <mergeCell ref="H46:I46"/>
    <mergeCell ref="H47:I47"/>
    <mergeCell ref="H48:I48"/>
    <mergeCell ref="A47:D47"/>
    <mergeCell ref="A48:D48"/>
    <mergeCell ref="A41:D41"/>
    <mergeCell ref="H41:I41"/>
    <mergeCell ref="H44:I44"/>
    <mergeCell ref="H45:I45"/>
    <mergeCell ref="H39:I39"/>
    <mergeCell ref="H40:I40"/>
    <mergeCell ref="C34:D34"/>
    <mergeCell ref="F34:H34"/>
    <mergeCell ref="C35:D35"/>
    <mergeCell ref="H38:I38"/>
    <mergeCell ref="D20:E20"/>
    <mergeCell ref="F20:G20"/>
    <mergeCell ref="H20:I20"/>
    <mergeCell ref="D21:E21"/>
    <mergeCell ref="F21:G21"/>
    <mergeCell ref="H21:I21"/>
    <mergeCell ref="D18:E18"/>
    <mergeCell ref="F18:G18"/>
    <mergeCell ref="H18:I18"/>
    <mergeCell ref="D19:E19"/>
    <mergeCell ref="F19:G19"/>
    <mergeCell ref="H19:I19"/>
    <mergeCell ref="H15:I15"/>
    <mergeCell ref="D16:E16"/>
    <mergeCell ref="F16:G16"/>
    <mergeCell ref="H16:I16"/>
    <mergeCell ref="D17:E17"/>
    <mergeCell ref="F17:G17"/>
    <mergeCell ref="H17:I17"/>
    <mergeCell ref="D7:F7"/>
    <mergeCell ref="C11:F11"/>
    <mergeCell ref="C12:F12"/>
    <mergeCell ref="D13:F13"/>
    <mergeCell ref="D15:E15"/>
    <mergeCell ref="F15:G15"/>
    <mergeCell ref="C8:F8"/>
    <mergeCell ref="C9:F9"/>
    <mergeCell ref="C10:F10"/>
    <mergeCell ref="C14:F14"/>
    <mergeCell ref="A1:I1"/>
    <mergeCell ref="C5:F5"/>
    <mergeCell ref="C6:F6"/>
    <mergeCell ref="C2:I4"/>
    <mergeCell ref="H5:I5"/>
    <mergeCell ref="H6:I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tabSelected="1" zoomScale="98" zoomScaleNormal="98" zoomScalePageLayoutView="0" workbookViewId="0" topLeftCell="A1">
      <pane ySplit="12" topLeftCell="A85" activePane="bottomLeft" state="frozen"/>
      <selection pane="topLeft" activeCell="A1" sqref="A1"/>
      <selection pane="bottomLeft" activeCell="D91" sqref="D91"/>
    </sheetView>
  </sheetViews>
  <sheetFormatPr defaultColWidth="10.5" defaultRowHeight="12" customHeight="1"/>
  <cols>
    <col min="1" max="1" width="7" style="2" customWidth="1"/>
    <col min="2" max="2" width="8.66015625" style="3" customWidth="1"/>
    <col min="3" max="3" width="15.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235" t="s">
        <v>0</v>
      </c>
      <c r="B1" s="235"/>
      <c r="C1" s="235"/>
      <c r="D1" s="235"/>
      <c r="E1" s="235"/>
      <c r="F1" s="235"/>
      <c r="G1" s="235"/>
      <c r="H1" s="235"/>
    </row>
    <row r="2" spans="1:8" s="6" customFormat="1" ht="12.75" customHeight="1">
      <c r="A2" s="7" t="s">
        <v>298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44" t="s">
        <v>256</v>
      </c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0"/>
      <c r="F5" s="12"/>
      <c r="G5" s="13"/>
      <c r="H5" s="13"/>
    </row>
    <row r="6" spans="1:8" s="6" customFormat="1" ht="12.75" customHeight="1">
      <c r="A6" s="14" t="s">
        <v>1</v>
      </c>
      <c r="B6" s="14"/>
      <c r="C6" s="14"/>
      <c r="D6" s="14"/>
      <c r="E6" s="14"/>
      <c r="F6" s="14"/>
      <c r="G6" s="14"/>
      <c r="H6" s="14"/>
    </row>
    <row r="7" spans="1:8" s="6" customFormat="1" ht="13.5" customHeight="1">
      <c r="A7" s="14" t="s">
        <v>2</v>
      </c>
      <c r="B7" s="14"/>
      <c r="C7" s="14"/>
      <c r="D7" s="14"/>
      <c r="E7" s="14"/>
      <c r="F7" s="14"/>
      <c r="G7" s="14" t="s">
        <v>3</v>
      </c>
      <c r="H7" s="14"/>
    </row>
    <row r="8" spans="1:8" s="6" customFormat="1" ht="13.5" customHeight="1">
      <c r="A8" s="14" t="s">
        <v>4</v>
      </c>
      <c r="B8" s="15"/>
      <c r="C8" s="15"/>
      <c r="D8" s="15"/>
      <c r="E8" s="15"/>
      <c r="F8" s="16"/>
      <c r="G8" s="14" t="s">
        <v>5</v>
      </c>
      <c r="H8" s="17"/>
    </row>
    <row r="9" spans="1:8" s="6" customFormat="1" ht="6" customHeight="1" thickBot="1">
      <c r="A9" s="18"/>
      <c r="B9" s="18"/>
      <c r="C9" s="18"/>
      <c r="D9" s="18"/>
      <c r="E9" s="18"/>
      <c r="F9" s="18"/>
      <c r="G9" s="18"/>
      <c r="H9" s="18"/>
    </row>
    <row r="10" spans="1:8" s="6" customFormat="1" ht="25.5" customHeight="1" thickBot="1">
      <c r="A10" s="19" t="s">
        <v>6</v>
      </c>
      <c r="B10" s="19" t="s">
        <v>7</v>
      </c>
      <c r="C10" s="19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</row>
    <row r="11" spans="1:8" s="6" customFormat="1" ht="12.75" customHeight="1" hidden="1">
      <c r="A11" s="19" t="s">
        <v>14</v>
      </c>
      <c r="B11" s="19" t="s">
        <v>15</v>
      </c>
      <c r="C11" s="19" t="s">
        <v>16</v>
      </c>
      <c r="D11" s="19" t="s">
        <v>17</v>
      </c>
      <c r="E11" s="19" t="s">
        <v>18</v>
      </c>
      <c r="F11" s="19" t="s">
        <v>19</v>
      </c>
      <c r="G11" s="19" t="s">
        <v>20</v>
      </c>
      <c r="H11" s="19" t="s">
        <v>21</v>
      </c>
    </row>
    <row r="12" spans="1:8" s="6" customFormat="1" ht="4.5" customHeight="1">
      <c r="A12" s="18"/>
      <c r="B12" s="18"/>
      <c r="C12" s="18"/>
      <c r="D12" s="18"/>
      <c r="E12" s="18"/>
      <c r="F12" s="18"/>
      <c r="G12" s="18"/>
      <c r="H12" s="18"/>
    </row>
    <row r="13" spans="1:8" s="6" customFormat="1" ht="28.5" customHeight="1">
      <c r="A13" s="20"/>
      <c r="B13" s="21"/>
      <c r="C13" s="21" t="s">
        <v>14</v>
      </c>
      <c r="D13" s="21" t="s">
        <v>23</v>
      </c>
      <c r="E13" s="21"/>
      <c r="F13" s="22"/>
      <c r="G13" s="23"/>
      <c r="H13" s="23">
        <f>SUM(H14:H51)</f>
        <v>0</v>
      </c>
    </row>
    <row r="14" spans="1:8" s="6" customFormat="1" ht="24" customHeight="1">
      <c r="A14" s="24">
        <v>1</v>
      </c>
      <c r="B14" s="25" t="s">
        <v>24</v>
      </c>
      <c r="C14" s="25" t="s">
        <v>25</v>
      </c>
      <c r="D14" s="25" t="s">
        <v>26</v>
      </c>
      <c r="E14" s="25" t="s">
        <v>27</v>
      </c>
      <c r="F14" s="26">
        <v>93</v>
      </c>
      <c r="G14" s="27"/>
      <c r="H14" s="27">
        <f>F14*G14</f>
        <v>0</v>
      </c>
    </row>
    <row r="15" spans="1:8" s="6" customFormat="1" ht="13.5" customHeight="1">
      <c r="A15" s="28"/>
      <c r="B15" s="29"/>
      <c r="C15" s="29"/>
      <c r="D15" s="29" t="s">
        <v>28</v>
      </c>
      <c r="E15" s="29"/>
      <c r="F15" s="30">
        <v>53</v>
      </c>
      <c r="G15" s="31"/>
      <c r="H15" s="31"/>
    </row>
    <row r="16" spans="1:8" s="6" customFormat="1" ht="13.5" customHeight="1">
      <c r="A16" s="28"/>
      <c r="B16" s="29"/>
      <c r="C16" s="29"/>
      <c r="D16" s="29" t="s">
        <v>29</v>
      </c>
      <c r="E16" s="29"/>
      <c r="F16" s="30">
        <v>40</v>
      </c>
      <c r="G16" s="31"/>
      <c r="H16" s="31"/>
    </row>
    <row r="17" spans="1:8" s="6" customFormat="1" ht="13.5" customHeight="1">
      <c r="A17" s="32"/>
      <c r="B17" s="33"/>
      <c r="C17" s="33"/>
      <c r="D17" s="33" t="s">
        <v>30</v>
      </c>
      <c r="E17" s="33"/>
      <c r="F17" s="34">
        <v>93</v>
      </c>
      <c r="G17" s="35"/>
      <c r="H17" s="35"/>
    </row>
    <row r="18" spans="1:8" s="6" customFormat="1" ht="55.5" customHeight="1">
      <c r="A18" s="24">
        <v>2</v>
      </c>
      <c r="B18" s="25" t="s">
        <v>24</v>
      </c>
      <c r="C18" s="25" t="s">
        <v>31</v>
      </c>
      <c r="D18" s="25" t="s">
        <v>32</v>
      </c>
      <c r="E18" s="25" t="s">
        <v>33</v>
      </c>
      <c r="F18" s="26">
        <v>144.6</v>
      </c>
      <c r="G18" s="27"/>
      <c r="H18" s="27">
        <f>F18*G18</f>
        <v>0</v>
      </c>
    </row>
    <row r="19" spans="1:8" s="6" customFormat="1" ht="13.5" customHeight="1">
      <c r="A19" s="28"/>
      <c r="B19" s="29"/>
      <c r="C19" s="29"/>
      <c r="D19" s="29" t="s">
        <v>34</v>
      </c>
      <c r="E19" s="29"/>
      <c r="F19" s="30">
        <v>124.6</v>
      </c>
      <c r="G19" s="31"/>
      <c r="H19" s="31"/>
    </row>
    <row r="20" spans="1:8" s="6" customFormat="1" ht="13.5" customHeight="1">
      <c r="A20" s="28"/>
      <c r="B20" s="29"/>
      <c r="C20" s="29"/>
      <c r="D20" s="29" t="s">
        <v>35</v>
      </c>
      <c r="E20" s="29"/>
      <c r="F20" s="30">
        <v>20</v>
      </c>
      <c r="G20" s="31"/>
      <c r="H20" s="31"/>
    </row>
    <row r="21" spans="1:8" s="6" customFormat="1" ht="13.5" customHeight="1">
      <c r="A21" s="32"/>
      <c r="B21" s="33"/>
      <c r="C21" s="33"/>
      <c r="D21" s="33" t="s">
        <v>30</v>
      </c>
      <c r="E21" s="33"/>
      <c r="F21" s="34">
        <v>144.6</v>
      </c>
      <c r="G21" s="35"/>
      <c r="H21" s="35"/>
    </row>
    <row r="22" spans="1:8" s="6" customFormat="1" ht="66" customHeight="1">
      <c r="A22" s="24">
        <v>3</v>
      </c>
      <c r="B22" s="25" t="s">
        <v>24</v>
      </c>
      <c r="C22" s="25" t="s">
        <v>36</v>
      </c>
      <c r="D22" s="25" t="s">
        <v>37</v>
      </c>
      <c r="E22" s="25" t="s">
        <v>33</v>
      </c>
      <c r="F22" s="26">
        <v>120</v>
      </c>
      <c r="G22" s="27"/>
      <c r="H22" s="27">
        <f>F22*G22</f>
        <v>0</v>
      </c>
    </row>
    <row r="23" spans="1:8" s="6" customFormat="1" ht="13.5" customHeight="1">
      <c r="A23" s="28"/>
      <c r="B23" s="29"/>
      <c r="C23" s="29"/>
      <c r="D23" s="29" t="s">
        <v>38</v>
      </c>
      <c r="E23" s="29"/>
      <c r="F23" s="30">
        <v>120</v>
      </c>
      <c r="G23" s="31"/>
      <c r="H23" s="31"/>
    </row>
    <row r="24" spans="1:8" s="6" customFormat="1" ht="45" customHeight="1">
      <c r="A24" s="24">
        <v>4</v>
      </c>
      <c r="B24" s="25" t="s">
        <v>39</v>
      </c>
      <c r="C24" s="25" t="s">
        <v>40</v>
      </c>
      <c r="D24" s="25" t="s">
        <v>41</v>
      </c>
      <c r="E24" s="25" t="s">
        <v>33</v>
      </c>
      <c r="F24" s="26">
        <v>270</v>
      </c>
      <c r="G24" s="27"/>
      <c r="H24" s="27">
        <f>F24*G24</f>
        <v>0</v>
      </c>
    </row>
    <row r="25" spans="1:8" s="6" customFormat="1" ht="13.5" customHeight="1">
      <c r="A25" s="28"/>
      <c r="B25" s="29"/>
      <c r="C25" s="29"/>
      <c r="D25" s="29" t="s">
        <v>42</v>
      </c>
      <c r="E25" s="29"/>
      <c r="F25" s="30">
        <v>270</v>
      </c>
      <c r="G25" s="31"/>
      <c r="H25" s="31"/>
    </row>
    <row r="26" spans="1:8" s="6" customFormat="1" ht="34.5" customHeight="1">
      <c r="A26" s="24">
        <v>5</v>
      </c>
      <c r="B26" s="25" t="s">
        <v>39</v>
      </c>
      <c r="C26" s="25" t="s">
        <v>43</v>
      </c>
      <c r="D26" s="25" t="s">
        <v>44</v>
      </c>
      <c r="E26" s="25" t="s">
        <v>45</v>
      </c>
      <c r="F26" s="26">
        <v>1.024</v>
      </c>
      <c r="G26" s="27"/>
      <c r="H26" s="27">
        <f>F26*G26</f>
        <v>0</v>
      </c>
    </row>
    <row r="27" spans="1:8" s="6" customFormat="1" ht="13.5" customHeight="1">
      <c r="A27" s="28"/>
      <c r="B27" s="29"/>
      <c r="C27" s="29"/>
      <c r="D27" s="29" t="s">
        <v>46</v>
      </c>
      <c r="E27" s="29"/>
      <c r="F27" s="30">
        <v>1.024</v>
      </c>
      <c r="G27" s="31"/>
      <c r="H27" s="31"/>
    </row>
    <row r="28" spans="1:8" s="6" customFormat="1" ht="34.5" customHeight="1">
      <c r="A28" s="24">
        <v>6</v>
      </c>
      <c r="B28" s="25" t="s">
        <v>39</v>
      </c>
      <c r="C28" s="25" t="s">
        <v>47</v>
      </c>
      <c r="D28" s="25" t="s">
        <v>48</v>
      </c>
      <c r="E28" s="25" t="s">
        <v>45</v>
      </c>
      <c r="F28" s="26">
        <v>53.68</v>
      </c>
      <c r="G28" s="27"/>
      <c r="H28" s="27">
        <f>F28*G28</f>
        <v>0</v>
      </c>
    </row>
    <row r="29" spans="1:8" s="6" customFormat="1" ht="13.5" customHeight="1">
      <c r="A29" s="28"/>
      <c r="B29" s="29"/>
      <c r="C29" s="29"/>
      <c r="D29" s="29" t="s">
        <v>49</v>
      </c>
      <c r="E29" s="29"/>
      <c r="F29" s="30">
        <v>16.64</v>
      </c>
      <c r="G29" s="31"/>
      <c r="H29" s="31"/>
    </row>
    <row r="30" spans="1:8" s="6" customFormat="1" ht="13.5" customHeight="1">
      <c r="A30" s="28"/>
      <c r="B30" s="29"/>
      <c r="C30" s="29"/>
      <c r="D30" s="29" t="s">
        <v>50</v>
      </c>
      <c r="E30" s="29"/>
      <c r="F30" s="30">
        <v>5.44</v>
      </c>
      <c r="G30" s="31"/>
      <c r="H30" s="31"/>
    </row>
    <row r="31" spans="1:8" s="6" customFormat="1" ht="13.5" customHeight="1">
      <c r="A31" s="28"/>
      <c r="B31" s="29"/>
      <c r="C31" s="29"/>
      <c r="D31" s="29" t="s">
        <v>51</v>
      </c>
      <c r="E31" s="29"/>
      <c r="F31" s="30">
        <v>4.8</v>
      </c>
      <c r="G31" s="31"/>
      <c r="H31" s="31"/>
    </row>
    <row r="32" spans="1:8" s="6" customFormat="1" ht="13.5" customHeight="1">
      <c r="A32" s="28"/>
      <c r="B32" s="29"/>
      <c r="C32" s="29"/>
      <c r="D32" s="29" t="s">
        <v>52</v>
      </c>
      <c r="E32" s="29"/>
      <c r="F32" s="30">
        <v>24</v>
      </c>
      <c r="G32" s="31"/>
      <c r="H32" s="31"/>
    </row>
    <row r="33" spans="1:8" s="6" customFormat="1" ht="13.5" customHeight="1">
      <c r="A33" s="28"/>
      <c r="B33" s="29"/>
      <c r="C33" s="29"/>
      <c r="D33" s="29" t="s">
        <v>53</v>
      </c>
      <c r="E33" s="29"/>
      <c r="F33" s="30">
        <v>1.8</v>
      </c>
      <c r="G33" s="31"/>
      <c r="H33" s="31"/>
    </row>
    <row r="34" spans="1:8" s="6" customFormat="1" ht="13.5" customHeight="1">
      <c r="A34" s="28"/>
      <c r="B34" s="29"/>
      <c r="C34" s="29"/>
      <c r="D34" s="29" t="s">
        <v>54</v>
      </c>
      <c r="E34" s="29"/>
      <c r="F34" s="30">
        <v>1</v>
      </c>
      <c r="G34" s="31"/>
      <c r="H34" s="31"/>
    </row>
    <row r="35" spans="1:8" s="6" customFormat="1" ht="13.5" customHeight="1">
      <c r="A35" s="32"/>
      <c r="B35" s="33"/>
      <c r="C35" s="33"/>
      <c r="D35" s="33" t="s">
        <v>30</v>
      </c>
      <c r="E35" s="33"/>
      <c r="F35" s="34">
        <v>53.68</v>
      </c>
      <c r="G35" s="35"/>
      <c r="H35" s="35"/>
    </row>
    <row r="36" spans="1:8" s="6" customFormat="1" ht="34.5" customHeight="1">
      <c r="A36" s="24">
        <v>7</v>
      </c>
      <c r="B36" s="25" t="s">
        <v>39</v>
      </c>
      <c r="C36" s="25" t="s">
        <v>55</v>
      </c>
      <c r="D36" s="25" t="s">
        <v>56</v>
      </c>
      <c r="E36" s="25" t="s">
        <v>45</v>
      </c>
      <c r="F36" s="26">
        <v>5.368</v>
      </c>
      <c r="G36" s="27"/>
      <c r="H36" s="27">
        <f>F36*G36</f>
        <v>0</v>
      </c>
    </row>
    <row r="37" spans="1:8" s="6" customFormat="1" ht="13.5" customHeight="1">
      <c r="A37" s="28"/>
      <c r="B37" s="29"/>
      <c r="C37" s="29"/>
      <c r="D37" s="29" t="s">
        <v>57</v>
      </c>
      <c r="E37" s="29"/>
      <c r="F37" s="30">
        <v>5.368</v>
      </c>
      <c r="G37" s="31"/>
      <c r="H37" s="31"/>
    </row>
    <row r="38" spans="1:8" s="6" customFormat="1" ht="34.5" customHeight="1">
      <c r="A38" s="24">
        <v>8</v>
      </c>
      <c r="B38" s="25" t="s">
        <v>39</v>
      </c>
      <c r="C38" s="25" t="s">
        <v>58</v>
      </c>
      <c r="D38" s="25" t="s">
        <v>59</v>
      </c>
      <c r="E38" s="25" t="s">
        <v>45</v>
      </c>
      <c r="F38" s="26">
        <v>54.704</v>
      </c>
      <c r="G38" s="27"/>
      <c r="H38" s="27">
        <f>F38*G38</f>
        <v>0</v>
      </c>
    </row>
    <row r="39" spans="1:8" s="6" customFormat="1" ht="24" customHeight="1">
      <c r="A39" s="24">
        <v>9</v>
      </c>
      <c r="B39" s="25" t="s">
        <v>39</v>
      </c>
      <c r="C39" s="25" t="s">
        <v>60</v>
      </c>
      <c r="D39" s="25" t="s">
        <v>61</v>
      </c>
      <c r="E39" s="25" t="s">
        <v>45</v>
      </c>
      <c r="F39" s="26">
        <v>54.704</v>
      </c>
      <c r="G39" s="27"/>
      <c r="H39" s="27">
        <f>F39*G39</f>
        <v>0</v>
      </c>
    </row>
    <row r="40" spans="1:8" s="6" customFormat="1" ht="13.5" customHeight="1">
      <c r="A40" s="28"/>
      <c r="B40" s="29"/>
      <c r="C40" s="29"/>
      <c r="D40" s="29" t="s">
        <v>62</v>
      </c>
      <c r="E40" s="29"/>
      <c r="F40" s="30">
        <v>54.704</v>
      </c>
      <c r="G40" s="31"/>
      <c r="H40" s="31"/>
    </row>
    <row r="41" spans="1:8" s="6" customFormat="1" ht="34.5" customHeight="1">
      <c r="A41" s="24">
        <v>10</v>
      </c>
      <c r="B41" s="25" t="s">
        <v>39</v>
      </c>
      <c r="C41" s="25" t="s">
        <v>63</v>
      </c>
      <c r="D41" s="25" t="s">
        <v>64</v>
      </c>
      <c r="E41" s="25" t="s">
        <v>45</v>
      </c>
      <c r="F41" s="26">
        <v>54.704</v>
      </c>
      <c r="G41" s="27"/>
      <c r="H41" s="27">
        <f>F41*G41</f>
        <v>0</v>
      </c>
    </row>
    <row r="42" spans="1:8" s="6" customFormat="1" ht="55.5" customHeight="1">
      <c r="A42" s="24">
        <v>11</v>
      </c>
      <c r="B42" s="25" t="s">
        <v>39</v>
      </c>
      <c r="C42" s="25" t="s">
        <v>65</v>
      </c>
      <c r="D42" s="25" t="s">
        <v>66</v>
      </c>
      <c r="E42" s="25" t="s">
        <v>45</v>
      </c>
      <c r="F42" s="26">
        <v>1.6</v>
      </c>
      <c r="G42" s="27"/>
      <c r="H42" s="27">
        <f>F42*G42</f>
        <v>0</v>
      </c>
    </row>
    <row r="43" spans="1:8" s="6" customFormat="1" ht="13.5" customHeight="1">
      <c r="A43" s="28"/>
      <c r="B43" s="29"/>
      <c r="C43" s="29"/>
      <c r="D43" s="29" t="s">
        <v>67</v>
      </c>
      <c r="E43" s="29"/>
      <c r="F43" s="30">
        <v>1.6</v>
      </c>
      <c r="G43" s="31"/>
      <c r="H43" s="31"/>
    </row>
    <row r="44" spans="1:8" s="6" customFormat="1" ht="45" customHeight="1">
      <c r="A44" s="24">
        <v>12</v>
      </c>
      <c r="B44" s="25" t="s">
        <v>39</v>
      </c>
      <c r="C44" s="25" t="s">
        <v>68</v>
      </c>
      <c r="D44" s="25" t="s">
        <v>69</v>
      </c>
      <c r="E44" s="25" t="s">
        <v>45</v>
      </c>
      <c r="F44" s="26">
        <v>3.2</v>
      </c>
      <c r="G44" s="27"/>
      <c r="H44" s="27">
        <f>F44*G44</f>
        <v>0</v>
      </c>
    </row>
    <row r="45" spans="1:8" s="6" customFormat="1" ht="13.5" customHeight="1">
      <c r="A45" s="28"/>
      <c r="B45" s="29"/>
      <c r="C45" s="29"/>
      <c r="D45" s="29" t="s">
        <v>70</v>
      </c>
      <c r="E45" s="29"/>
      <c r="F45" s="30">
        <v>3.2</v>
      </c>
      <c r="G45" s="31"/>
      <c r="H45" s="31"/>
    </row>
    <row r="46" spans="1:8" s="6" customFormat="1" ht="34.5" customHeight="1">
      <c r="A46" s="24">
        <v>13</v>
      </c>
      <c r="B46" s="25" t="s">
        <v>39</v>
      </c>
      <c r="C46" s="25" t="s">
        <v>71</v>
      </c>
      <c r="D46" s="25" t="s">
        <v>72</v>
      </c>
      <c r="E46" s="25" t="s">
        <v>33</v>
      </c>
      <c r="F46" s="26">
        <v>500</v>
      </c>
      <c r="G46" s="27"/>
      <c r="H46" s="27">
        <f>F46*G46</f>
        <v>0</v>
      </c>
    </row>
    <row r="47" spans="1:8" s="6" customFormat="1" ht="34.5" customHeight="1">
      <c r="A47" s="24">
        <v>14</v>
      </c>
      <c r="B47" s="25" t="s">
        <v>39</v>
      </c>
      <c r="C47" s="25" t="s">
        <v>73</v>
      </c>
      <c r="D47" s="25" t="s">
        <v>74</v>
      </c>
      <c r="E47" s="25" t="s">
        <v>33</v>
      </c>
      <c r="F47" s="26">
        <v>500</v>
      </c>
      <c r="G47" s="27"/>
      <c r="H47" s="40">
        <f>F47*G47</f>
        <v>0</v>
      </c>
    </row>
    <row r="48" spans="1:8" s="6" customFormat="1" ht="13.5" customHeight="1">
      <c r="A48" s="36">
        <v>15</v>
      </c>
      <c r="B48" s="37" t="s">
        <v>75</v>
      </c>
      <c r="C48" s="37" t="s">
        <v>76</v>
      </c>
      <c r="D48" s="37" t="s">
        <v>77</v>
      </c>
      <c r="E48" s="37" t="s">
        <v>78</v>
      </c>
      <c r="F48" s="38">
        <v>88</v>
      </c>
      <c r="G48" s="39"/>
      <c r="H48" s="40">
        <f>F48*G48</f>
        <v>0</v>
      </c>
    </row>
    <row r="49" spans="1:8" s="6" customFormat="1" ht="34.5" customHeight="1">
      <c r="A49" s="24">
        <v>16</v>
      </c>
      <c r="B49" s="25" t="s">
        <v>39</v>
      </c>
      <c r="C49" s="25" t="s">
        <v>87</v>
      </c>
      <c r="D49" s="25" t="s">
        <v>88</v>
      </c>
      <c r="E49" s="25" t="s">
        <v>33</v>
      </c>
      <c r="F49" s="26">
        <v>131.6</v>
      </c>
      <c r="G49" s="27"/>
      <c r="H49" s="27">
        <f>F49*G49</f>
        <v>0</v>
      </c>
    </row>
    <row r="50" spans="1:8" s="6" customFormat="1" ht="24" customHeight="1">
      <c r="A50" s="28"/>
      <c r="B50" s="29"/>
      <c r="C50" s="29"/>
      <c r="D50" s="29" t="s">
        <v>89</v>
      </c>
      <c r="E50" s="29"/>
      <c r="F50" s="30">
        <v>131.6</v>
      </c>
      <c r="G50" s="31"/>
      <c r="H50" s="31"/>
    </row>
    <row r="51" spans="1:8" s="6" customFormat="1" ht="45" customHeight="1">
      <c r="A51" s="24">
        <v>17</v>
      </c>
      <c r="B51" s="25" t="s">
        <v>24</v>
      </c>
      <c r="C51" s="25" t="s">
        <v>90</v>
      </c>
      <c r="D51" s="25" t="s">
        <v>91</v>
      </c>
      <c r="E51" s="25" t="s">
        <v>33</v>
      </c>
      <c r="F51" s="26">
        <v>460</v>
      </c>
      <c r="G51" s="27"/>
      <c r="H51" s="27">
        <f>F51*G51</f>
        <v>0</v>
      </c>
    </row>
    <row r="52" spans="1:8" s="6" customFormat="1" ht="28.5" customHeight="1">
      <c r="A52" s="20"/>
      <c r="B52" s="21"/>
      <c r="C52" s="21" t="s">
        <v>15</v>
      </c>
      <c r="D52" s="21" t="s">
        <v>92</v>
      </c>
      <c r="E52" s="21"/>
      <c r="F52" s="22"/>
      <c r="G52" s="23"/>
      <c r="H52" s="23">
        <f>H53</f>
        <v>0</v>
      </c>
    </row>
    <row r="53" spans="1:8" s="6" customFormat="1" ht="30" customHeight="1">
      <c r="A53" s="24">
        <v>18</v>
      </c>
      <c r="B53" s="25" t="s">
        <v>93</v>
      </c>
      <c r="C53" s="25" t="s">
        <v>94</v>
      </c>
      <c r="D53" s="25" t="s">
        <v>95</v>
      </c>
      <c r="E53" s="25" t="s">
        <v>96</v>
      </c>
      <c r="F53" s="26">
        <v>2</v>
      </c>
      <c r="G53" s="27"/>
      <c r="H53" s="27">
        <f>F53*G53</f>
        <v>0</v>
      </c>
    </row>
    <row r="54" spans="1:8" s="6" customFormat="1" ht="28.5" customHeight="1">
      <c r="A54" s="20"/>
      <c r="B54" s="21"/>
      <c r="C54" s="21" t="s">
        <v>18</v>
      </c>
      <c r="D54" s="21" t="s">
        <v>97</v>
      </c>
      <c r="E54" s="21"/>
      <c r="F54" s="22"/>
      <c r="G54" s="23"/>
      <c r="H54" s="23">
        <f>SUM(H55:H64)</f>
        <v>0</v>
      </c>
    </row>
    <row r="55" spans="1:8" s="6" customFormat="1" ht="34.5" customHeight="1">
      <c r="A55" s="24">
        <v>19</v>
      </c>
      <c r="B55" s="25" t="s">
        <v>24</v>
      </c>
      <c r="C55" s="25" t="s">
        <v>98</v>
      </c>
      <c r="D55" s="25" t="s">
        <v>99</v>
      </c>
      <c r="E55" s="25" t="s">
        <v>33</v>
      </c>
      <c r="F55" s="26">
        <v>131.6</v>
      </c>
      <c r="G55" s="27"/>
      <c r="H55" s="27">
        <f>F55*G55</f>
        <v>0</v>
      </c>
    </row>
    <row r="56" spans="1:8" s="6" customFormat="1" ht="34.5" customHeight="1">
      <c r="A56" s="24">
        <v>20</v>
      </c>
      <c r="B56" s="25" t="s">
        <v>24</v>
      </c>
      <c r="C56" s="25" t="s">
        <v>100</v>
      </c>
      <c r="D56" s="25" t="s">
        <v>101</v>
      </c>
      <c r="E56" s="25" t="s">
        <v>33</v>
      </c>
      <c r="F56" s="26">
        <v>90</v>
      </c>
      <c r="G56" s="27"/>
      <c r="H56" s="27">
        <f>F56*G56</f>
        <v>0</v>
      </c>
    </row>
    <row r="57" spans="1:8" s="6" customFormat="1" ht="13.5" customHeight="1">
      <c r="A57" s="28"/>
      <c r="B57" s="29"/>
      <c r="C57" s="29"/>
      <c r="D57" s="29" t="s">
        <v>102</v>
      </c>
      <c r="E57" s="29"/>
      <c r="F57" s="30">
        <v>90</v>
      </c>
      <c r="G57" s="31"/>
      <c r="H57" s="31"/>
    </row>
    <row r="58" spans="1:8" s="6" customFormat="1" ht="34.5" customHeight="1">
      <c r="A58" s="24">
        <v>21</v>
      </c>
      <c r="B58" s="25" t="s">
        <v>24</v>
      </c>
      <c r="C58" s="25" t="s">
        <v>103</v>
      </c>
      <c r="D58" s="25" t="s">
        <v>104</v>
      </c>
      <c r="E58" s="25" t="s">
        <v>33</v>
      </c>
      <c r="F58" s="26">
        <v>11.4</v>
      </c>
      <c r="G58" s="27"/>
      <c r="H58" s="27">
        <f>F58*G58</f>
        <v>0</v>
      </c>
    </row>
    <row r="59" spans="1:8" s="6" customFormat="1" ht="13.5" customHeight="1">
      <c r="A59" s="28"/>
      <c r="B59" s="29"/>
      <c r="C59" s="29"/>
      <c r="D59" s="29" t="s">
        <v>105</v>
      </c>
      <c r="E59" s="29"/>
      <c r="F59" s="30">
        <v>11.4</v>
      </c>
      <c r="G59" s="31"/>
      <c r="H59" s="31"/>
    </row>
    <row r="60" spans="1:8" s="6" customFormat="1" ht="34.5" customHeight="1">
      <c r="A60" s="24">
        <v>22</v>
      </c>
      <c r="B60" s="25" t="s">
        <v>24</v>
      </c>
      <c r="C60" s="25" t="s">
        <v>106</v>
      </c>
      <c r="D60" s="25" t="s">
        <v>107</v>
      </c>
      <c r="E60" s="25" t="s">
        <v>33</v>
      </c>
      <c r="F60" s="26">
        <v>90</v>
      </c>
      <c r="G60" s="27"/>
      <c r="H60" s="27">
        <f>F60*G60</f>
        <v>0</v>
      </c>
    </row>
    <row r="61" spans="1:8" s="6" customFormat="1" ht="24" customHeight="1">
      <c r="A61" s="24">
        <v>23</v>
      </c>
      <c r="B61" s="25" t="s">
        <v>24</v>
      </c>
      <c r="C61" s="25" t="s">
        <v>108</v>
      </c>
      <c r="D61" s="25" t="s">
        <v>109</v>
      </c>
      <c r="E61" s="25" t="s">
        <v>33</v>
      </c>
      <c r="F61" s="26">
        <v>460</v>
      </c>
      <c r="G61" s="27"/>
      <c r="H61" s="27">
        <f>F61*G61</f>
        <v>0</v>
      </c>
    </row>
    <row r="62" spans="1:8" s="6" customFormat="1" ht="45" customHeight="1">
      <c r="A62" s="24">
        <v>24</v>
      </c>
      <c r="B62" s="25" t="s">
        <v>24</v>
      </c>
      <c r="C62" s="25" t="s">
        <v>110</v>
      </c>
      <c r="D62" s="25" t="s">
        <v>111</v>
      </c>
      <c r="E62" s="25" t="s">
        <v>33</v>
      </c>
      <c r="F62" s="26">
        <v>550</v>
      </c>
      <c r="G62" s="27"/>
      <c r="H62" s="27">
        <f>F62*G62</f>
        <v>0</v>
      </c>
    </row>
    <row r="63" spans="1:8" s="6" customFormat="1" ht="24" customHeight="1">
      <c r="A63" s="24">
        <v>25</v>
      </c>
      <c r="B63" s="25" t="s">
        <v>112</v>
      </c>
      <c r="C63" s="25" t="s">
        <v>113</v>
      </c>
      <c r="D63" s="25" t="s">
        <v>114</v>
      </c>
      <c r="E63" s="25" t="s">
        <v>33</v>
      </c>
      <c r="F63" s="26">
        <v>550</v>
      </c>
      <c r="G63" s="27"/>
      <c r="H63" s="27">
        <f>F63*G63</f>
        <v>0</v>
      </c>
    </row>
    <row r="64" spans="1:8" s="6" customFormat="1" ht="24" customHeight="1">
      <c r="A64" s="24">
        <v>26</v>
      </c>
      <c r="B64" s="25" t="s">
        <v>112</v>
      </c>
      <c r="C64" s="25" t="s">
        <v>115</v>
      </c>
      <c r="D64" s="25" t="s">
        <v>116</v>
      </c>
      <c r="E64" s="25" t="s">
        <v>27</v>
      </c>
      <c r="F64" s="26">
        <v>580</v>
      </c>
      <c r="G64" s="27"/>
      <c r="H64" s="27">
        <f>F64*G64</f>
        <v>0</v>
      </c>
    </row>
    <row r="65" spans="1:8" s="6" customFormat="1" ht="28.5" customHeight="1">
      <c r="A65" s="20"/>
      <c r="B65" s="21"/>
      <c r="C65" s="21" t="s">
        <v>21</v>
      </c>
      <c r="D65" s="21" t="s">
        <v>126</v>
      </c>
      <c r="E65" s="21"/>
      <c r="F65" s="22"/>
      <c r="G65" s="23"/>
      <c r="H65" s="23">
        <f>SUM(H66:H80)</f>
        <v>0</v>
      </c>
    </row>
    <row r="66" spans="1:8" s="6" customFormat="1" ht="24" customHeight="1">
      <c r="A66" s="24">
        <v>27</v>
      </c>
      <c r="B66" s="25" t="s">
        <v>127</v>
      </c>
      <c r="C66" s="25" t="s">
        <v>128</v>
      </c>
      <c r="D66" s="25" t="s">
        <v>129</v>
      </c>
      <c r="E66" s="25" t="s">
        <v>45</v>
      </c>
      <c r="F66" s="26">
        <v>0.6</v>
      </c>
      <c r="G66" s="27"/>
      <c r="H66" s="27">
        <f>F66*G66</f>
        <v>0</v>
      </c>
    </row>
    <row r="67" spans="1:8" s="6" customFormat="1" ht="13.5" customHeight="1">
      <c r="A67" s="28"/>
      <c r="B67" s="29"/>
      <c r="C67" s="29"/>
      <c r="D67" s="29" t="s">
        <v>130</v>
      </c>
      <c r="E67" s="29"/>
      <c r="F67" s="30">
        <v>0.6</v>
      </c>
      <c r="G67" s="31"/>
      <c r="H67" s="31"/>
    </row>
    <row r="68" spans="1:8" s="6" customFormat="1" ht="24" customHeight="1">
      <c r="A68" s="24">
        <v>28</v>
      </c>
      <c r="B68" s="25" t="s">
        <v>127</v>
      </c>
      <c r="C68" s="25" t="s">
        <v>131</v>
      </c>
      <c r="D68" s="25" t="s">
        <v>132</v>
      </c>
      <c r="E68" s="25" t="s">
        <v>27</v>
      </c>
      <c r="F68" s="26">
        <v>10</v>
      </c>
      <c r="G68" s="27"/>
      <c r="H68" s="27">
        <f>F68*G68</f>
        <v>0</v>
      </c>
    </row>
    <row r="69" spans="1:8" s="6" customFormat="1" ht="24" customHeight="1">
      <c r="A69" s="36">
        <v>29</v>
      </c>
      <c r="B69" s="37" t="s">
        <v>133</v>
      </c>
      <c r="C69" s="37" t="s">
        <v>134</v>
      </c>
      <c r="D69" s="37" t="s">
        <v>135</v>
      </c>
      <c r="E69" s="37" t="s">
        <v>27</v>
      </c>
      <c r="F69" s="38">
        <v>11</v>
      </c>
      <c r="G69" s="39"/>
      <c r="H69" s="39">
        <f>F69*G69</f>
        <v>0</v>
      </c>
    </row>
    <row r="70" spans="1:8" s="6" customFormat="1" ht="13.5" customHeight="1">
      <c r="A70" s="32"/>
      <c r="B70" s="33"/>
      <c r="C70" s="33"/>
      <c r="D70" s="33" t="s">
        <v>136</v>
      </c>
      <c r="E70" s="33"/>
      <c r="F70" s="34">
        <v>11</v>
      </c>
      <c r="G70" s="35"/>
      <c r="H70" s="35"/>
    </row>
    <row r="71" spans="1:8" s="6" customFormat="1" ht="34.5" customHeight="1">
      <c r="A71" s="24">
        <v>30</v>
      </c>
      <c r="B71" s="25" t="s">
        <v>127</v>
      </c>
      <c r="C71" s="25" t="s">
        <v>137</v>
      </c>
      <c r="D71" s="25" t="s">
        <v>138</v>
      </c>
      <c r="E71" s="25" t="s">
        <v>139</v>
      </c>
      <c r="F71" s="26">
        <v>5</v>
      </c>
      <c r="G71" s="27"/>
      <c r="H71" s="40">
        <f aca="true" t="shared" si="0" ref="H71:H80">F71*G71</f>
        <v>0</v>
      </c>
    </row>
    <row r="72" spans="1:8" s="6" customFormat="1" ht="24" customHeight="1">
      <c r="A72" s="36">
        <v>31</v>
      </c>
      <c r="B72" s="37" t="s">
        <v>133</v>
      </c>
      <c r="C72" s="37" t="s">
        <v>140</v>
      </c>
      <c r="D72" s="37" t="s">
        <v>141</v>
      </c>
      <c r="E72" s="37" t="s">
        <v>139</v>
      </c>
      <c r="F72" s="38">
        <v>5</v>
      </c>
      <c r="G72" s="39"/>
      <c r="H72" s="39">
        <f t="shared" si="0"/>
        <v>0</v>
      </c>
    </row>
    <row r="73" spans="1:8" s="6" customFormat="1" ht="34.5" customHeight="1">
      <c r="A73" s="24">
        <v>32</v>
      </c>
      <c r="B73" s="25" t="s">
        <v>127</v>
      </c>
      <c r="C73" s="25" t="s">
        <v>142</v>
      </c>
      <c r="D73" s="25" t="s">
        <v>143</v>
      </c>
      <c r="E73" s="25" t="s">
        <v>139</v>
      </c>
      <c r="F73" s="26">
        <v>1</v>
      </c>
      <c r="G73" s="27"/>
      <c r="H73" s="27">
        <f t="shared" si="0"/>
        <v>0</v>
      </c>
    </row>
    <row r="74" spans="1:8" s="6" customFormat="1" ht="34.5" customHeight="1">
      <c r="A74" s="24">
        <v>33</v>
      </c>
      <c r="B74" s="25" t="s">
        <v>127</v>
      </c>
      <c r="C74" s="25" t="s">
        <v>144</v>
      </c>
      <c r="D74" s="25" t="s">
        <v>145</v>
      </c>
      <c r="E74" s="25" t="s">
        <v>139</v>
      </c>
      <c r="F74" s="26">
        <v>1</v>
      </c>
      <c r="G74" s="27"/>
      <c r="H74" s="27">
        <f t="shared" si="0"/>
        <v>0</v>
      </c>
    </row>
    <row r="75" spans="1:8" s="6" customFormat="1" ht="24" customHeight="1">
      <c r="A75" s="24">
        <v>34</v>
      </c>
      <c r="B75" s="25" t="s">
        <v>127</v>
      </c>
      <c r="C75" s="25" t="s">
        <v>146</v>
      </c>
      <c r="D75" s="25" t="s">
        <v>147</v>
      </c>
      <c r="E75" s="25" t="s">
        <v>139</v>
      </c>
      <c r="F75" s="26">
        <v>2</v>
      </c>
      <c r="G75" s="27"/>
      <c r="H75" s="27">
        <f t="shared" si="0"/>
        <v>0</v>
      </c>
    </row>
    <row r="76" spans="1:8" s="6" customFormat="1" ht="24" customHeight="1">
      <c r="A76" s="24">
        <v>35</v>
      </c>
      <c r="B76" s="25" t="s">
        <v>127</v>
      </c>
      <c r="C76" s="25" t="s">
        <v>148</v>
      </c>
      <c r="D76" s="25" t="s">
        <v>149</v>
      </c>
      <c r="E76" s="25" t="s">
        <v>45</v>
      </c>
      <c r="F76" s="26">
        <v>0.5</v>
      </c>
      <c r="G76" s="27"/>
      <c r="H76" s="27">
        <f t="shared" si="0"/>
        <v>0</v>
      </c>
    </row>
    <row r="77" spans="1:8" s="6" customFormat="1" ht="24" customHeight="1">
      <c r="A77" s="24">
        <v>36</v>
      </c>
      <c r="B77" s="25" t="s">
        <v>127</v>
      </c>
      <c r="C77" s="25" t="s">
        <v>150</v>
      </c>
      <c r="D77" s="25" t="s">
        <v>151</v>
      </c>
      <c r="E77" s="25" t="s">
        <v>139</v>
      </c>
      <c r="F77" s="26">
        <v>1</v>
      </c>
      <c r="G77" s="27"/>
      <c r="H77" s="27">
        <f t="shared" si="0"/>
        <v>0</v>
      </c>
    </row>
    <row r="78" spans="1:8" s="6" customFormat="1" ht="24" customHeight="1">
      <c r="A78" s="36">
        <v>37</v>
      </c>
      <c r="B78" s="37" t="s">
        <v>152</v>
      </c>
      <c r="C78" s="37" t="s">
        <v>153</v>
      </c>
      <c r="D78" s="37" t="s">
        <v>154</v>
      </c>
      <c r="E78" s="37" t="s">
        <v>139</v>
      </c>
      <c r="F78" s="38">
        <v>1</v>
      </c>
      <c r="G78" s="39"/>
      <c r="H78" s="39">
        <f t="shared" si="0"/>
        <v>0</v>
      </c>
    </row>
    <row r="79" spans="1:8" s="6" customFormat="1" ht="13.5" customHeight="1">
      <c r="A79" s="24">
        <v>38</v>
      </c>
      <c r="B79" s="25" t="s">
        <v>127</v>
      </c>
      <c r="C79" s="25" t="s">
        <v>155</v>
      </c>
      <c r="D79" s="25" t="s">
        <v>156</v>
      </c>
      <c r="E79" s="25" t="s">
        <v>27</v>
      </c>
      <c r="F79" s="26">
        <v>10</v>
      </c>
      <c r="G79" s="27"/>
      <c r="H79" s="27">
        <f t="shared" si="0"/>
        <v>0</v>
      </c>
    </row>
    <row r="80" spans="1:8" s="6" customFormat="1" ht="13.5" customHeight="1">
      <c r="A80" s="24">
        <v>39</v>
      </c>
      <c r="B80" s="25" t="s">
        <v>112</v>
      </c>
      <c r="C80" s="25" t="s">
        <v>157</v>
      </c>
      <c r="D80" s="25" t="s">
        <v>158</v>
      </c>
      <c r="E80" s="25" t="s">
        <v>159</v>
      </c>
      <c r="F80" s="26">
        <v>1</v>
      </c>
      <c r="G80" s="27"/>
      <c r="H80" s="27">
        <f t="shared" si="0"/>
        <v>0</v>
      </c>
    </row>
    <row r="81" spans="1:8" s="6" customFormat="1" ht="28.5" customHeight="1">
      <c r="A81" s="20"/>
      <c r="B81" s="21"/>
      <c r="C81" s="21" t="s">
        <v>160</v>
      </c>
      <c r="D81" s="21" t="s">
        <v>161</v>
      </c>
      <c r="E81" s="21"/>
      <c r="F81" s="22"/>
      <c r="G81" s="23"/>
      <c r="H81" s="23">
        <f>SUM(H82:H90)</f>
        <v>0</v>
      </c>
    </row>
    <row r="82" spans="1:8" s="6" customFormat="1" ht="24" customHeight="1">
      <c r="A82" s="24">
        <v>40</v>
      </c>
      <c r="B82" s="25" t="s">
        <v>24</v>
      </c>
      <c r="C82" s="25" t="s">
        <v>162</v>
      </c>
      <c r="D82" s="25" t="s">
        <v>163</v>
      </c>
      <c r="E82" s="25" t="s">
        <v>45</v>
      </c>
      <c r="F82" s="26">
        <v>8.96</v>
      </c>
      <c r="G82" s="27"/>
      <c r="H82" s="27">
        <f>F82*G82</f>
        <v>0</v>
      </c>
    </row>
    <row r="83" spans="1:8" s="6" customFormat="1" ht="13.5" customHeight="1">
      <c r="A83" s="28"/>
      <c r="B83" s="29"/>
      <c r="C83" s="29"/>
      <c r="D83" s="29" t="s">
        <v>164</v>
      </c>
      <c r="E83" s="29"/>
      <c r="F83" s="30">
        <v>8.96</v>
      </c>
      <c r="G83" s="31"/>
      <c r="H83" s="31"/>
    </row>
    <row r="84" spans="1:8" s="6" customFormat="1" ht="45" customHeight="1">
      <c r="A84" s="24">
        <v>41</v>
      </c>
      <c r="B84" s="25" t="s">
        <v>24</v>
      </c>
      <c r="C84" s="25" t="s">
        <v>165</v>
      </c>
      <c r="D84" s="25" t="s">
        <v>166</v>
      </c>
      <c r="E84" s="25" t="s">
        <v>27</v>
      </c>
      <c r="F84" s="26">
        <v>104</v>
      </c>
      <c r="G84" s="27"/>
      <c r="H84" s="27">
        <f>F84*G84</f>
        <v>0</v>
      </c>
    </row>
    <row r="85" spans="1:8" s="6" customFormat="1" ht="13.5" customHeight="1">
      <c r="A85" s="28"/>
      <c r="B85" s="29"/>
      <c r="C85" s="29"/>
      <c r="D85" s="29" t="s">
        <v>167</v>
      </c>
      <c r="E85" s="29"/>
      <c r="F85" s="30">
        <v>104</v>
      </c>
      <c r="G85" s="31"/>
      <c r="H85" s="31"/>
    </row>
    <row r="86" spans="1:8" s="6" customFormat="1" ht="13.5" customHeight="1">
      <c r="A86" s="36">
        <v>42</v>
      </c>
      <c r="B86" s="37" t="s">
        <v>168</v>
      </c>
      <c r="C86" s="37" t="s">
        <v>169</v>
      </c>
      <c r="D86" s="37" t="s">
        <v>170</v>
      </c>
      <c r="E86" s="37" t="s">
        <v>27</v>
      </c>
      <c r="F86" s="38">
        <v>105.04</v>
      </c>
      <c r="G86" s="39"/>
      <c r="H86" s="39">
        <f>F86*G86</f>
        <v>0</v>
      </c>
    </row>
    <row r="87" spans="1:8" s="6" customFormat="1" ht="13.5" customHeight="1">
      <c r="A87" s="32"/>
      <c r="B87" s="33"/>
      <c r="C87" s="33"/>
      <c r="D87" s="33" t="s">
        <v>171</v>
      </c>
      <c r="E87" s="33"/>
      <c r="F87" s="34">
        <v>105.04</v>
      </c>
      <c r="G87" s="35"/>
      <c r="H87" s="35"/>
    </row>
    <row r="88" spans="1:8" s="6" customFormat="1" ht="24" customHeight="1">
      <c r="A88" s="36">
        <v>43</v>
      </c>
      <c r="B88" s="37" t="s">
        <v>172</v>
      </c>
      <c r="C88" s="37" t="s">
        <v>173</v>
      </c>
      <c r="D88" s="37" t="s">
        <v>174</v>
      </c>
      <c r="E88" s="37" t="s">
        <v>139</v>
      </c>
      <c r="F88" s="38">
        <v>12</v>
      </c>
      <c r="G88" s="39"/>
      <c r="H88" s="39">
        <f>F88*G88</f>
        <v>0</v>
      </c>
    </row>
    <row r="89" spans="1:8" s="6" customFormat="1" ht="24" customHeight="1">
      <c r="A89" s="24">
        <v>44</v>
      </c>
      <c r="B89" s="25" t="s">
        <v>24</v>
      </c>
      <c r="C89" s="25" t="s">
        <v>175</v>
      </c>
      <c r="D89" s="25" t="s">
        <v>176</v>
      </c>
      <c r="E89" s="25" t="s">
        <v>27</v>
      </c>
      <c r="F89" s="26">
        <v>34</v>
      </c>
      <c r="G89" s="27"/>
      <c r="H89" s="27">
        <f>F89*G89</f>
        <v>0</v>
      </c>
    </row>
    <row r="90" spans="1:8" s="6" customFormat="1" ht="24" customHeight="1">
      <c r="A90" s="24">
        <v>45</v>
      </c>
      <c r="B90" s="25" t="s">
        <v>112</v>
      </c>
      <c r="C90" s="25" t="s">
        <v>177</v>
      </c>
      <c r="D90" s="25" t="s">
        <v>299</v>
      </c>
      <c r="E90" s="25" t="s">
        <v>27</v>
      </c>
      <c r="F90" s="26">
        <v>34</v>
      </c>
      <c r="G90" s="27"/>
      <c r="H90" s="27">
        <f>F90*G90</f>
        <v>0</v>
      </c>
    </row>
    <row r="91" spans="1:8" s="6" customFormat="1" ht="28.5" customHeight="1">
      <c r="A91" s="20"/>
      <c r="B91" s="21"/>
      <c r="C91" s="21" t="s">
        <v>16</v>
      </c>
      <c r="D91" s="21" t="s">
        <v>178</v>
      </c>
      <c r="E91" s="21"/>
      <c r="F91" s="22"/>
      <c r="G91" s="23"/>
      <c r="H91" s="23">
        <f>SUM(H92:H106)</f>
        <v>0</v>
      </c>
    </row>
    <row r="92" spans="1:8" s="6" customFormat="1" ht="13.5" customHeight="1">
      <c r="A92" s="24">
        <v>46</v>
      </c>
      <c r="B92" s="25" t="s">
        <v>112</v>
      </c>
      <c r="C92" s="25" t="s">
        <v>93</v>
      </c>
      <c r="D92" s="25" t="s">
        <v>179</v>
      </c>
      <c r="E92" s="25" t="s">
        <v>96</v>
      </c>
      <c r="F92" s="26">
        <v>55</v>
      </c>
      <c r="G92" s="27"/>
      <c r="H92" s="27">
        <f aca="true" t="shared" si="1" ref="H92:H106">F92*G92</f>
        <v>0</v>
      </c>
    </row>
    <row r="93" spans="1:8" s="6" customFormat="1" ht="13.5" customHeight="1">
      <c r="A93" s="24">
        <v>47</v>
      </c>
      <c r="B93" s="25" t="s">
        <v>112</v>
      </c>
      <c r="C93" s="25" t="s">
        <v>180</v>
      </c>
      <c r="D93" s="25" t="s">
        <v>181</v>
      </c>
      <c r="E93" s="25" t="s">
        <v>33</v>
      </c>
      <c r="F93" s="26">
        <v>102</v>
      </c>
      <c r="G93" s="27"/>
      <c r="H93" s="27">
        <f t="shared" si="1"/>
        <v>0</v>
      </c>
    </row>
    <row r="94" spans="1:8" s="6" customFormat="1" ht="13.5" customHeight="1">
      <c r="A94" s="24">
        <v>48</v>
      </c>
      <c r="B94" s="25" t="s">
        <v>112</v>
      </c>
      <c r="C94" s="25" t="s">
        <v>182</v>
      </c>
      <c r="D94" s="25" t="s">
        <v>183</v>
      </c>
      <c r="E94" s="25" t="s">
        <v>33</v>
      </c>
      <c r="F94" s="26">
        <v>228</v>
      </c>
      <c r="G94" s="27"/>
      <c r="H94" s="27">
        <f t="shared" si="1"/>
        <v>0</v>
      </c>
    </row>
    <row r="95" spans="1:8" s="6" customFormat="1" ht="13.5" customHeight="1">
      <c r="A95" s="24">
        <v>49</v>
      </c>
      <c r="B95" s="25" t="s">
        <v>112</v>
      </c>
      <c r="C95" s="25" t="s">
        <v>184</v>
      </c>
      <c r="D95" s="25" t="s">
        <v>185</v>
      </c>
      <c r="E95" s="25" t="s">
        <v>159</v>
      </c>
      <c r="F95" s="26">
        <v>1</v>
      </c>
      <c r="G95" s="27"/>
      <c r="H95" s="27">
        <f t="shared" si="1"/>
        <v>0</v>
      </c>
    </row>
    <row r="96" spans="1:8" s="6" customFormat="1" ht="13.5" customHeight="1">
      <c r="A96" s="24">
        <v>50</v>
      </c>
      <c r="B96" s="25" t="s">
        <v>112</v>
      </c>
      <c r="C96" s="25" t="s">
        <v>186</v>
      </c>
      <c r="D96" s="25" t="s">
        <v>187</v>
      </c>
      <c r="E96" s="25" t="s">
        <v>159</v>
      </c>
      <c r="F96" s="26">
        <v>1</v>
      </c>
      <c r="G96" s="27"/>
      <c r="H96" s="27">
        <f t="shared" si="1"/>
        <v>0</v>
      </c>
    </row>
    <row r="97" spans="1:8" s="6" customFormat="1" ht="13.5" customHeight="1">
      <c r="A97" s="36">
        <v>51</v>
      </c>
      <c r="B97" s="37"/>
      <c r="C97" s="37" t="s">
        <v>192</v>
      </c>
      <c r="D97" s="37" t="s">
        <v>193</v>
      </c>
      <c r="E97" s="37" t="s">
        <v>33</v>
      </c>
      <c r="F97" s="38">
        <v>324</v>
      </c>
      <c r="G97" s="39"/>
      <c r="H97" s="39">
        <f t="shared" si="1"/>
        <v>0</v>
      </c>
    </row>
    <row r="98" spans="1:8" s="6" customFormat="1" ht="13.5" customHeight="1">
      <c r="A98" s="36">
        <v>52</v>
      </c>
      <c r="B98" s="37"/>
      <c r="C98" s="37" t="s">
        <v>194</v>
      </c>
      <c r="D98" s="37" t="s">
        <v>195</v>
      </c>
      <c r="E98" s="37" t="s">
        <v>159</v>
      </c>
      <c r="F98" s="38">
        <v>1</v>
      </c>
      <c r="G98" s="39"/>
      <c r="H98" s="39">
        <f t="shared" si="1"/>
        <v>0</v>
      </c>
    </row>
    <row r="99" spans="1:8" s="6" customFormat="1" ht="13.5" customHeight="1">
      <c r="A99" s="36">
        <v>53</v>
      </c>
      <c r="B99" s="37"/>
      <c r="C99" s="37" t="s">
        <v>196</v>
      </c>
      <c r="D99" s="37" t="s">
        <v>197</v>
      </c>
      <c r="E99" s="37" t="s">
        <v>96</v>
      </c>
      <c r="F99" s="38">
        <v>30</v>
      </c>
      <c r="G99" s="39"/>
      <c r="H99" s="39">
        <f t="shared" si="1"/>
        <v>0</v>
      </c>
    </row>
    <row r="100" spans="1:8" s="6" customFormat="1" ht="13.5" customHeight="1">
      <c r="A100" s="36">
        <v>54</v>
      </c>
      <c r="B100" s="37"/>
      <c r="C100" s="37" t="s">
        <v>198</v>
      </c>
      <c r="D100" s="37" t="s">
        <v>199</v>
      </c>
      <c r="E100" s="37" t="s">
        <v>96</v>
      </c>
      <c r="F100" s="38">
        <v>25</v>
      </c>
      <c r="G100" s="39"/>
      <c r="H100" s="39">
        <f t="shared" si="1"/>
        <v>0</v>
      </c>
    </row>
    <row r="101" spans="1:8" s="6" customFormat="1" ht="13.5" customHeight="1">
      <c r="A101" s="36">
        <v>55</v>
      </c>
      <c r="B101" s="37"/>
      <c r="C101" s="37" t="s">
        <v>200</v>
      </c>
      <c r="D101" s="37" t="s">
        <v>201</v>
      </c>
      <c r="E101" s="37" t="s">
        <v>96</v>
      </c>
      <c r="F101" s="38">
        <v>10</v>
      </c>
      <c r="G101" s="39"/>
      <c r="H101" s="39">
        <f t="shared" si="1"/>
        <v>0</v>
      </c>
    </row>
    <row r="102" spans="1:8" s="6" customFormat="1" ht="13.5" customHeight="1">
      <c r="A102" s="36">
        <v>56</v>
      </c>
      <c r="B102" s="37"/>
      <c r="C102" s="37" t="s">
        <v>202</v>
      </c>
      <c r="D102" s="37" t="s">
        <v>203</v>
      </c>
      <c r="E102" s="37" t="s">
        <v>96</v>
      </c>
      <c r="F102" s="38">
        <v>2</v>
      </c>
      <c r="G102" s="39"/>
      <c r="H102" s="39">
        <f t="shared" si="1"/>
        <v>0</v>
      </c>
    </row>
    <row r="103" spans="1:8" s="6" customFormat="1" ht="13.5" customHeight="1">
      <c r="A103" s="36">
        <v>57</v>
      </c>
      <c r="B103" s="37"/>
      <c r="C103" s="37" t="s">
        <v>204</v>
      </c>
      <c r="D103" s="37" t="s">
        <v>205</v>
      </c>
      <c r="E103" s="37" t="s">
        <v>96</v>
      </c>
      <c r="F103" s="38">
        <v>20</v>
      </c>
      <c r="G103" s="39"/>
      <c r="H103" s="39">
        <f t="shared" si="1"/>
        <v>0</v>
      </c>
    </row>
    <row r="104" spans="1:8" s="6" customFormat="1" ht="13.5" customHeight="1">
      <c r="A104" s="36">
        <v>58</v>
      </c>
      <c r="B104" s="37"/>
      <c r="C104" s="37" t="s">
        <v>206</v>
      </c>
      <c r="D104" s="37" t="s">
        <v>207</v>
      </c>
      <c r="E104" s="37" t="s">
        <v>159</v>
      </c>
      <c r="F104" s="38">
        <v>1</v>
      </c>
      <c r="G104" s="39"/>
      <c r="H104" s="39">
        <f t="shared" si="1"/>
        <v>0</v>
      </c>
    </row>
    <row r="105" spans="1:8" s="6" customFormat="1" ht="13.5" customHeight="1">
      <c r="A105" s="36">
        <v>59</v>
      </c>
      <c r="B105" s="37"/>
      <c r="C105" s="37" t="s">
        <v>208</v>
      </c>
      <c r="D105" s="37" t="s">
        <v>209</v>
      </c>
      <c r="E105" s="37"/>
      <c r="F105" s="38">
        <v>1</v>
      </c>
      <c r="G105" s="39"/>
      <c r="H105" s="39">
        <f t="shared" si="1"/>
        <v>0</v>
      </c>
    </row>
    <row r="106" spans="1:8" s="6" customFormat="1" ht="13.5" customHeight="1">
      <c r="A106" s="36">
        <v>60</v>
      </c>
      <c r="B106" s="37"/>
      <c r="C106" s="37" t="s">
        <v>210</v>
      </c>
      <c r="D106" s="37" t="s">
        <v>211</v>
      </c>
      <c r="E106" s="37" t="s">
        <v>27</v>
      </c>
      <c r="F106" s="38">
        <v>102</v>
      </c>
      <c r="G106" s="39"/>
      <c r="H106" s="39">
        <f t="shared" si="1"/>
        <v>0</v>
      </c>
    </row>
    <row r="107" spans="1:8" s="6" customFormat="1" ht="28.5" customHeight="1">
      <c r="A107" s="20"/>
      <c r="B107" s="21"/>
      <c r="C107" s="21" t="s">
        <v>220</v>
      </c>
      <c r="D107" s="21" t="s">
        <v>221</v>
      </c>
      <c r="E107" s="21"/>
      <c r="F107" s="22"/>
      <c r="G107" s="23"/>
      <c r="H107" s="23">
        <f>SUM(H108:H112)</f>
        <v>0</v>
      </c>
    </row>
    <row r="108" spans="1:8" s="6" customFormat="1" ht="24" customHeight="1">
      <c r="A108" s="24">
        <v>61</v>
      </c>
      <c r="B108" s="25" t="s">
        <v>24</v>
      </c>
      <c r="C108" s="25" t="s">
        <v>222</v>
      </c>
      <c r="D108" s="25" t="s">
        <v>223</v>
      </c>
      <c r="E108" s="25" t="s">
        <v>78</v>
      </c>
      <c r="F108" s="26">
        <v>75.812</v>
      </c>
      <c r="G108" s="27"/>
      <c r="H108" s="27">
        <f>F108*G108</f>
        <v>0</v>
      </c>
    </row>
    <row r="109" spans="1:8" s="6" customFormat="1" ht="34.5" customHeight="1">
      <c r="A109" s="24">
        <v>62</v>
      </c>
      <c r="B109" s="25" t="s">
        <v>24</v>
      </c>
      <c r="C109" s="25" t="s">
        <v>224</v>
      </c>
      <c r="D109" s="25" t="s">
        <v>225</v>
      </c>
      <c r="E109" s="25" t="s">
        <v>78</v>
      </c>
      <c r="F109" s="26">
        <v>75.812</v>
      </c>
      <c r="G109" s="27"/>
      <c r="H109" s="27">
        <f>F109*G109</f>
        <v>0</v>
      </c>
    </row>
    <row r="110" spans="1:8" s="6" customFormat="1" ht="34.5" customHeight="1">
      <c r="A110" s="24">
        <v>63</v>
      </c>
      <c r="B110" s="25" t="s">
        <v>24</v>
      </c>
      <c r="C110" s="25" t="s">
        <v>226</v>
      </c>
      <c r="D110" s="25" t="s">
        <v>227</v>
      </c>
      <c r="E110" s="25" t="s">
        <v>78</v>
      </c>
      <c r="F110" s="26">
        <v>44</v>
      </c>
      <c r="G110" s="27"/>
      <c r="H110" s="27">
        <f>F110*G110</f>
        <v>0</v>
      </c>
    </row>
    <row r="111" spans="1:8" s="6" customFormat="1" ht="13.5" customHeight="1">
      <c r="A111" s="28"/>
      <c r="B111" s="29"/>
      <c r="C111" s="29"/>
      <c r="D111" s="29" t="s">
        <v>228</v>
      </c>
      <c r="E111" s="29"/>
      <c r="F111" s="30">
        <v>44</v>
      </c>
      <c r="G111" s="31"/>
      <c r="H111" s="31"/>
    </row>
    <row r="112" spans="1:8" s="6" customFormat="1" ht="34.5" customHeight="1">
      <c r="A112" s="24">
        <v>64</v>
      </c>
      <c r="B112" s="25" t="s">
        <v>24</v>
      </c>
      <c r="C112" s="25" t="s">
        <v>229</v>
      </c>
      <c r="D112" s="25" t="s">
        <v>230</v>
      </c>
      <c r="E112" s="25" t="s">
        <v>78</v>
      </c>
      <c r="F112" s="26">
        <v>31.812</v>
      </c>
      <c r="G112" s="27"/>
      <c r="H112" s="27">
        <f>F112*G112</f>
        <v>0</v>
      </c>
    </row>
    <row r="113" spans="1:8" s="6" customFormat="1" ht="28.5" customHeight="1">
      <c r="A113" s="20"/>
      <c r="B113" s="21"/>
      <c r="C113" s="21" t="s">
        <v>231</v>
      </c>
      <c r="D113" s="21" t="s">
        <v>232</v>
      </c>
      <c r="E113" s="21"/>
      <c r="F113" s="22"/>
      <c r="G113" s="23"/>
      <c r="H113" s="23">
        <f>SUM(H114:H115)</f>
        <v>0</v>
      </c>
    </row>
    <row r="114" spans="1:8" s="6" customFormat="1" ht="34.5" customHeight="1">
      <c r="A114" s="24">
        <v>65</v>
      </c>
      <c r="B114" s="25" t="s">
        <v>24</v>
      </c>
      <c r="C114" s="25" t="s">
        <v>233</v>
      </c>
      <c r="D114" s="25" t="s">
        <v>234</v>
      </c>
      <c r="E114" s="25" t="s">
        <v>78</v>
      </c>
      <c r="F114" s="26">
        <v>296.686</v>
      </c>
      <c r="G114" s="27"/>
      <c r="H114" s="27">
        <f>F114*G114</f>
        <v>0</v>
      </c>
    </row>
    <row r="115" spans="1:8" s="6" customFormat="1" ht="45" customHeight="1">
      <c r="A115" s="24">
        <v>66</v>
      </c>
      <c r="B115" s="25" t="s">
        <v>79</v>
      </c>
      <c r="C115" s="25" t="s">
        <v>235</v>
      </c>
      <c r="D115" s="25" t="s">
        <v>236</v>
      </c>
      <c r="E115" s="25" t="s">
        <v>159</v>
      </c>
      <c r="F115" s="26">
        <v>1</v>
      </c>
      <c r="G115" s="27"/>
      <c r="H115" s="27">
        <f>F115*G115</f>
        <v>0</v>
      </c>
    </row>
    <row r="116" spans="1:8" s="6" customFormat="1" ht="18.75" customHeight="1">
      <c r="A116" s="236" t="s">
        <v>257</v>
      </c>
      <c r="B116" s="236"/>
      <c r="C116" s="236"/>
      <c r="D116" s="236"/>
      <c r="E116" s="236"/>
      <c r="F116" s="236"/>
      <c r="G116" s="41"/>
      <c r="H116" s="41">
        <f>H113+H107+H91+H81+H65+H54+H52+H13</f>
        <v>0</v>
      </c>
    </row>
    <row r="117" spans="1:8" ht="18" customHeight="1">
      <c r="A117" s="237" t="s">
        <v>255</v>
      </c>
      <c r="B117" s="237"/>
      <c r="C117" s="237"/>
      <c r="D117" s="237"/>
      <c r="E117" s="237"/>
      <c r="F117" s="237"/>
      <c r="G117" s="237"/>
      <c r="H117" s="42">
        <f>(H116*0.21)</f>
        <v>0</v>
      </c>
    </row>
    <row r="118" spans="1:8" ht="18.75" customHeight="1">
      <c r="A118" s="238" t="s">
        <v>258</v>
      </c>
      <c r="B118" s="238"/>
      <c r="C118" s="238"/>
      <c r="D118" s="238"/>
      <c r="E118" s="238"/>
      <c r="F118" s="238"/>
      <c r="G118" s="238"/>
      <c r="H118" s="43">
        <f>SUM(H116+H117)</f>
        <v>0</v>
      </c>
    </row>
  </sheetData>
  <sheetProtection/>
  <mergeCells count="4">
    <mergeCell ref="A1:H1"/>
    <mergeCell ref="A116:F116"/>
    <mergeCell ref="A117:G117"/>
    <mergeCell ref="A118:G118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86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zoomScale="98" zoomScaleNormal="98" zoomScalePageLayoutView="0" workbookViewId="0" topLeftCell="A1">
      <pane ySplit="12" topLeftCell="A13" activePane="bottomLeft" state="frozen"/>
      <selection pane="topLeft" activeCell="A1" sqref="A1"/>
      <selection pane="bottomLeft" activeCell="H14" sqref="H14:H15"/>
    </sheetView>
  </sheetViews>
  <sheetFormatPr defaultColWidth="10.5" defaultRowHeight="12" customHeight="1"/>
  <cols>
    <col min="1" max="1" width="7" style="2" customWidth="1"/>
    <col min="2" max="2" width="8.66015625" style="3" customWidth="1"/>
    <col min="3" max="3" width="15.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235" t="s">
        <v>0</v>
      </c>
      <c r="B1" s="235"/>
      <c r="C1" s="235"/>
      <c r="D1" s="235"/>
      <c r="E1" s="235"/>
      <c r="F1" s="235"/>
      <c r="G1" s="235"/>
      <c r="H1" s="235"/>
    </row>
    <row r="2" spans="1:8" s="6" customFormat="1" ht="12.75" customHeight="1">
      <c r="A2" s="7" t="s">
        <v>298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44" t="s">
        <v>259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0"/>
      <c r="F5" s="12"/>
      <c r="G5" s="13"/>
      <c r="H5" s="13"/>
    </row>
    <row r="6" spans="1:8" s="6" customFormat="1" ht="12.75" customHeight="1">
      <c r="A6" s="14" t="s">
        <v>1</v>
      </c>
      <c r="B6" s="14"/>
      <c r="C6" s="14"/>
      <c r="D6" s="14"/>
      <c r="E6" s="14"/>
      <c r="F6" s="14"/>
      <c r="G6" s="14"/>
      <c r="H6" s="14"/>
    </row>
    <row r="7" spans="1:8" s="6" customFormat="1" ht="13.5" customHeight="1">
      <c r="A7" s="14" t="s">
        <v>2</v>
      </c>
      <c r="B7" s="14"/>
      <c r="C7" s="14"/>
      <c r="D7" s="14"/>
      <c r="E7" s="14"/>
      <c r="F7" s="14"/>
      <c r="G7" s="14" t="s">
        <v>3</v>
      </c>
      <c r="H7" s="14"/>
    </row>
    <row r="8" spans="1:8" s="6" customFormat="1" ht="13.5" customHeight="1">
      <c r="A8" s="14" t="s">
        <v>4</v>
      </c>
      <c r="B8" s="15"/>
      <c r="C8" s="15"/>
      <c r="D8" s="15"/>
      <c r="E8" s="15"/>
      <c r="F8" s="16"/>
      <c r="G8" s="14" t="s">
        <v>5</v>
      </c>
      <c r="H8" s="17"/>
    </row>
    <row r="9" spans="1:8" s="6" customFormat="1" ht="6" customHeight="1">
      <c r="A9" s="18"/>
      <c r="B9" s="18"/>
      <c r="C9" s="18"/>
      <c r="D9" s="18"/>
      <c r="E9" s="18"/>
      <c r="F9" s="18"/>
      <c r="G9" s="18"/>
      <c r="H9" s="18"/>
    </row>
    <row r="10" spans="1:8" s="6" customFormat="1" ht="25.5" customHeight="1">
      <c r="A10" s="19" t="s">
        <v>6</v>
      </c>
      <c r="B10" s="19" t="s">
        <v>7</v>
      </c>
      <c r="C10" s="19" t="s">
        <v>8</v>
      </c>
      <c r="D10" s="19" t="s">
        <v>9</v>
      </c>
      <c r="E10" s="19" t="s">
        <v>10</v>
      </c>
      <c r="F10" s="19" t="s">
        <v>11</v>
      </c>
      <c r="G10" s="19" t="s">
        <v>12</v>
      </c>
      <c r="H10" s="19" t="s">
        <v>13</v>
      </c>
    </row>
    <row r="11" spans="1:8" s="6" customFormat="1" ht="12.75" customHeight="1" hidden="1">
      <c r="A11" s="19" t="s">
        <v>14</v>
      </c>
      <c r="B11" s="19" t="s">
        <v>15</v>
      </c>
      <c r="C11" s="19" t="s">
        <v>16</v>
      </c>
      <c r="D11" s="19" t="s">
        <v>17</v>
      </c>
      <c r="E11" s="19" t="s">
        <v>18</v>
      </c>
      <c r="F11" s="19" t="s">
        <v>19</v>
      </c>
      <c r="G11" s="19" t="s">
        <v>20</v>
      </c>
      <c r="H11" s="19" t="s">
        <v>21</v>
      </c>
    </row>
    <row r="12" spans="1:8" s="6" customFormat="1" ht="4.5" customHeight="1">
      <c r="A12" s="18"/>
      <c r="B12" s="18"/>
      <c r="C12" s="18"/>
      <c r="D12" s="18"/>
      <c r="E12" s="18"/>
      <c r="F12" s="18"/>
      <c r="G12" s="18"/>
      <c r="H12" s="18"/>
    </row>
    <row r="13" spans="1:8" s="6" customFormat="1" ht="28.5" customHeight="1">
      <c r="A13" s="20"/>
      <c r="B13" s="21"/>
      <c r="C13" s="21" t="s">
        <v>14</v>
      </c>
      <c r="D13" s="21" t="s">
        <v>23</v>
      </c>
      <c r="E13" s="21"/>
      <c r="F13" s="22"/>
      <c r="G13" s="23"/>
      <c r="H13" s="23">
        <f>SUM(H14:H16)</f>
        <v>0</v>
      </c>
    </row>
    <row r="14" spans="1:8" s="6" customFormat="1" ht="34.5" customHeight="1">
      <c r="A14" s="45">
        <v>1</v>
      </c>
      <c r="B14" s="46" t="s">
        <v>79</v>
      </c>
      <c r="C14" s="46" t="s">
        <v>80</v>
      </c>
      <c r="D14" s="46" t="s">
        <v>81</v>
      </c>
      <c r="E14" s="46" t="s">
        <v>33</v>
      </c>
      <c r="F14" s="47">
        <v>500</v>
      </c>
      <c r="G14" s="48"/>
      <c r="H14" s="48">
        <f>F14*G14</f>
        <v>0</v>
      </c>
    </row>
    <row r="15" spans="1:8" s="6" customFormat="1" ht="13.5" customHeight="1">
      <c r="A15" s="49">
        <v>2</v>
      </c>
      <c r="B15" s="50" t="s">
        <v>82</v>
      </c>
      <c r="C15" s="50" t="s">
        <v>83</v>
      </c>
      <c r="D15" s="50" t="s">
        <v>84</v>
      </c>
      <c r="E15" s="50" t="s">
        <v>85</v>
      </c>
      <c r="F15" s="51">
        <v>12.5</v>
      </c>
      <c r="G15" s="52"/>
      <c r="H15" s="48">
        <f>F15*G15</f>
        <v>0</v>
      </c>
    </row>
    <row r="16" spans="1:8" s="6" customFormat="1" ht="13.5" customHeight="1">
      <c r="A16" s="53"/>
      <c r="B16" s="54"/>
      <c r="C16" s="54"/>
      <c r="D16" s="54" t="s">
        <v>86</v>
      </c>
      <c r="E16" s="54"/>
      <c r="F16" s="55">
        <v>12.5</v>
      </c>
      <c r="G16" s="56"/>
      <c r="H16" s="56"/>
    </row>
    <row r="17" spans="1:8" s="6" customFormat="1" ht="28.5" customHeight="1">
      <c r="A17" s="57"/>
      <c r="B17" s="58"/>
      <c r="C17" s="58" t="s">
        <v>18</v>
      </c>
      <c r="D17" s="58" t="s">
        <v>97</v>
      </c>
      <c r="E17" s="58"/>
      <c r="F17" s="59"/>
      <c r="G17" s="60"/>
      <c r="H17" s="60">
        <f>SUM(H18:H21)</f>
        <v>0</v>
      </c>
    </row>
    <row r="18" spans="1:8" s="6" customFormat="1" ht="24" customHeight="1">
      <c r="A18" s="45">
        <v>3</v>
      </c>
      <c r="B18" s="46" t="s">
        <v>112</v>
      </c>
      <c r="C18" s="46" t="s">
        <v>117</v>
      </c>
      <c r="D18" s="46" t="s">
        <v>118</v>
      </c>
      <c r="E18" s="46" t="s">
        <v>96</v>
      </c>
      <c r="F18" s="47">
        <v>4</v>
      </c>
      <c r="G18" s="48"/>
      <c r="H18" s="48">
        <f>F18*G18</f>
        <v>0</v>
      </c>
    </row>
    <row r="19" spans="1:8" s="6" customFormat="1" ht="13.5" customHeight="1">
      <c r="A19" s="49">
        <v>4</v>
      </c>
      <c r="B19" s="50"/>
      <c r="C19" s="50" t="s">
        <v>119</v>
      </c>
      <c r="D19" s="50" t="s">
        <v>120</v>
      </c>
      <c r="E19" s="50" t="s">
        <v>121</v>
      </c>
      <c r="F19" s="51">
        <v>1</v>
      </c>
      <c r="G19" s="52"/>
      <c r="H19" s="48">
        <f>F19*G19</f>
        <v>0</v>
      </c>
    </row>
    <row r="20" spans="1:8" s="6" customFormat="1" ht="13.5" customHeight="1">
      <c r="A20" s="49">
        <v>5</v>
      </c>
      <c r="B20" s="50"/>
      <c r="C20" s="50" t="s">
        <v>122</v>
      </c>
      <c r="D20" s="50" t="s">
        <v>123</v>
      </c>
      <c r="E20" s="50" t="s">
        <v>121</v>
      </c>
      <c r="F20" s="51">
        <v>1</v>
      </c>
      <c r="G20" s="52"/>
      <c r="H20" s="48">
        <f>F20*G20</f>
        <v>0</v>
      </c>
    </row>
    <row r="21" spans="1:8" s="6" customFormat="1" ht="24" customHeight="1">
      <c r="A21" s="45">
        <v>6</v>
      </c>
      <c r="B21" s="46" t="s">
        <v>112</v>
      </c>
      <c r="C21" s="46" t="s">
        <v>124</v>
      </c>
      <c r="D21" s="46" t="s">
        <v>125</v>
      </c>
      <c r="E21" s="46" t="s">
        <v>96</v>
      </c>
      <c r="F21" s="47">
        <v>2</v>
      </c>
      <c r="G21" s="48"/>
      <c r="H21" s="48">
        <f>F21*G21</f>
        <v>0</v>
      </c>
    </row>
    <row r="22" spans="1:8" s="6" customFormat="1" ht="28.5" customHeight="1">
      <c r="A22" s="57"/>
      <c r="B22" s="58"/>
      <c r="C22" s="58" t="s">
        <v>16</v>
      </c>
      <c r="D22" s="58" t="s">
        <v>178</v>
      </c>
      <c r="E22" s="58"/>
      <c r="F22" s="59"/>
      <c r="G22" s="60"/>
      <c r="H22" s="60">
        <f>SUM(H23:H28)</f>
        <v>0</v>
      </c>
    </row>
    <row r="23" spans="1:8" s="6" customFormat="1" ht="13.5" customHeight="1">
      <c r="A23" s="45">
        <v>7</v>
      </c>
      <c r="B23" s="46" t="s">
        <v>112</v>
      </c>
      <c r="C23" s="46" t="s">
        <v>188</v>
      </c>
      <c r="D23" s="46" t="s">
        <v>189</v>
      </c>
      <c r="E23" s="46" t="s">
        <v>96</v>
      </c>
      <c r="F23" s="47">
        <v>2</v>
      </c>
      <c r="G23" s="48"/>
      <c r="H23" s="48">
        <f aca="true" t="shared" si="0" ref="H23:H28">F23*G23</f>
        <v>0</v>
      </c>
    </row>
    <row r="24" spans="1:8" s="6" customFormat="1" ht="13.5" customHeight="1">
      <c r="A24" s="45">
        <v>8</v>
      </c>
      <c r="B24" s="46" t="s">
        <v>112</v>
      </c>
      <c r="C24" s="46" t="s">
        <v>190</v>
      </c>
      <c r="D24" s="46" t="s">
        <v>191</v>
      </c>
      <c r="E24" s="46" t="s">
        <v>96</v>
      </c>
      <c r="F24" s="47">
        <v>2</v>
      </c>
      <c r="G24" s="48"/>
      <c r="H24" s="48">
        <f t="shared" si="0"/>
        <v>0</v>
      </c>
    </row>
    <row r="25" spans="1:8" s="6" customFormat="1" ht="13.5" customHeight="1">
      <c r="A25" s="49">
        <v>9</v>
      </c>
      <c r="B25" s="50"/>
      <c r="C25" s="50" t="s">
        <v>212</v>
      </c>
      <c r="D25" s="50" t="s">
        <v>213</v>
      </c>
      <c r="E25" s="50" t="s">
        <v>96</v>
      </c>
      <c r="F25" s="51">
        <v>2</v>
      </c>
      <c r="G25" s="52"/>
      <c r="H25" s="52">
        <f t="shared" si="0"/>
        <v>0</v>
      </c>
    </row>
    <row r="26" spans="1:8" s="6" customFormat="1" ht="13.5" customHeight="1">
      <c r="A26" s="49">
        <v>10</v>
      </c>
      <c r="B26" s="50"/>
      <c r="C26" s="50" t="s">
        <v>214</v>
      </c>
      <c r="D26" s="50" t="s">
        <v>215</v>
      </c>
      <c r="E26" s="50" t="s">
        <v>96</v>
      </c>
      <c r="F26" s="51">
        <v>2</v>
      </c>
      <c r="G26" s="52"/>
      <c r="H26" s="52">
        <f t="shared" si="0"/>
        <v>0</v>
      </c>
    </row>
    <row r="27" spans="1:8" s="6" customFormat="1" ht="13.5" customHeight="1">
      <c r="A27" s="49">
        <v>11</v>
      </c>
      <c r="B27" s="50"/>
      <c r="C27" s="50" t="s">
        <v>216</v>
      </c>
      <c r="D27" s="50" t="s">
        <v>217</v>
      </c>
      <c r="E27" s="50" t="s">
        <v>96</v>
      </c>
      <c r="F27" s="51">
        <v>2</v>
      </c>
      <c r="G27" s="52"/>
      <c r="H27" s="52">
        <f t="shared" si="0"/>
        <v>0</v>
      </c>
    </row>
    <row r="28" spans="1:8" s="6" customFormat="1" ht="13.5" customHeight="1">
      <c r="A28" s="49">
        <v>12</v>
      </c>
      <c r="B28" s="50"/>
      <c r="C28" s="50" t="s">
        <v>218</v>
      </c>
      <c r="D28" s="50" t="s">
        <v>219</v>
      </c>
      <c r="E28" s="50" t="s">
        <v>96</v>
      </c>
      <c r="F28" s="51">
        <v>2</v>
      </c>
      <c r="G28" s="52"/>
      <c r="H28" s="52">
        <f t="shared" si="0"/>
        <v>0</v>
      </c>
    </row>
    <row r="29" spans="1:8" s="6" customFormat="1" ht="30.75" customHeight="1">
      <c r="A29" s="61"/>
      <c r="B29" s="62"/>
      <c r="C29" s="58" t="s">
        <v>237</v>
      </c>
      <c r="D29" s="58" t="s">
        <v>238</v>
      </c>
      <c r="E29" s="62"/>
      <c r="F29" s="63"/>
      <c r="G29" s="64"/>
      <c r="H29" s="60">
        <f>SUM(H30:H36)</f>
        <v>0</v>
      </c>
    </row>
    <row r="30" spans="1:8" s="6" customFormat="1" ht="13.5" customHeight="1">
      <c r="A30" s="24">
        <v>13</v>
      </c>
      <c r="B30" s="25" t="s">
        <v>239</v>
      </c>
      <c r="C30" s="25" t="s">
        <v>240</v>
      </c>
      <c r="D30" s="25" t="s">
        <v>241</v>
      </c>
      <c r="E30" s="25" t="s">
        <v>242</v>
      </c>
      <c r="F30" s="26">
        <v>1</v>
      </c>
      <c r="G30" s="27"/>
      <c r="H30" s="27">
        <f aca="true" t="shared" si="1" ref="H30:H36">F30*G30</f>
        <v>0</v>
      </c>
    </row>
    <row r="31" spans="1:8" s="6" customFormat="1" ht="24" customHeight="1">
      <c r="A31" s="24">
        <v>14</v>
      </c>
      <c r="B31" s="25" t="s">
        <v>239</v>
      </c>
      <c r="C31" s="25" t="s">
        <v>243</v>
      </c>
      <c r="D31" s="25" t="s">
        <v>244</v>
      </c>
      <c r="E31" s="25" t="s">
        <v>242</v>
      </c>
      <c r="F31" s="26">
        <v>1</v>
      </c>
      <c r="G31" s="27"/>
      <c r="H31" s="27">
        <f t="shared" si="1"/>
        <v>0</v>
      </c>
    </row>
    <row r="32" spans="1:8" s="6" customFormat="1" ht="13.5" customHeight="1">
      <c r="A32" s="24">
        <v>15</v>
      </c>
      <c r="B32" s="25" t="s">
        <v>239</v>
      </c>
      <c r="C32" s="25" t="s">
        <v>245</v>
      </c>
      <c r="D32" s="25" t="s">
        <v>246</v>
      </c>
      <c r="E32" s="25" t="s">
        <v>242</v>
      </c>
      <c r="F32" s="26">
        <v>1</v>
      </c>
      <c r="G32" s="27"/>
      <c r="H32" s="27">
        <f t="shared" si="1"/>
        <v>0</v>
      </c>
    </row>
    <row r="33" spans="1:8" s="6" customFormat="1" ht="13.5" customHeight="1">
      <c r="A33" s="24">
        <v>16</v>
      </c>
      <c r="B33" s="25" t="s">
        <v>239</v>
      </c>
      <c r="C33" s="25" t="s">
        <v>247</v>
      </c>
      <c r="D33" s="25" t="s">
        <v>248</v>
      </c>
      <c r="E33" s="25" t="s">
        <v>242</v>
      </c>
      <c r="F33" s="26">
        <v>1</v>
      </c>
      <c r="G33" s="27"/>
      <c r="H33" s="27">
        <f t="shared" si="1"/>
        <v>0</v>
      </c>
    </row>
    <row r="34" spans="1:8" s="6" customFormat="1" ht="13.5" customHeight="1">
      <c r="A34" s="24">
        <v>17</v>
      </c>
      <c r="B34" s="25" t="s">
        <v>239</v>
      </c>
      <c r="C34" s="25" t="s">
        <v>249</v>
      </c>
      <c r="D34" s="25" t="s">
        <v>250</v>
      </c>
      <c r="E34" s="25" t="s">
        <v>242</v>
      </c>
      <c r="F34" s="26">
        <v>1</v>
      </c>
      <c r="G34" s="27"/>
      <c r="H34" s="27">
        <f t="shared" si="1"/>
        <v>0</v>
      </c>
    </row>
    <row r="35" spans="1:8" s="6" customFormat="1" ht="13.5" customHeight="1">
      <c r="A35" s="24">
        <v>18</v>
      </c>
      <c r="B35" s="25" t="s">
        <v>239</v>
      </c>
      <c r="C35" s="25" t="s">
        <v>251</v>
      </c>
      <c r="D35" s="25" t="s">
        <v>252</v>
      </c>
      <c r="E35" s="25" t="s">
        <v>242</v>
      </c>
      <c r="F35" s="26">
        <v>1</v>
      </c>
      <c r="G35" s="27"/>
      <c r="H35" s="27">
        <f t="shared" si="1"/>
        <v>0</v>
      </c>
    </row>
    <row r="36" spans="1:8" s="6" customFormat="1" ht="13.5" customHeight="1">
      <c r="A36" s="24">
        <v>19</v>
      </c>
      <c r="B36" s="25" t="s">
        <v>239</v>
      </c>
      <c r="C36" s="25" t="s">
        <v>253</v>
      </c>
      <c r="D36" s="25" t="s">
        <v>254</v>
      </c>
      <c r="E36" s="25" t="s">
        <v>242</v>
      </c>
      <c r="F36" s="26">
        <v>1</v>
      </c>
      <c r="G36" s="27"/>
      <c r="H36" s="27">
        <f t="shared" si="1"/>
        <v>0</v>
      </c>
    </row>
    <row r="37" spans="1:8" s="6" customFormat="1" ht="18.75" customHeight="1">
      <c r="A37" s="236" t="s">
        <v>260</v>
      </c>
      <c r="B37" s="236"/>
      <c r="C37" s="236"/>
      <c r="D37" s="236"/>
      <c r="E37" s="236"/>
      <c r="F37" s="236"/>
      <c r="G37" s="236"/>
      <c r="H37" s="41">
        <f>H29+H22+H17+H13</f>
        <v>0</v>
      </c>
    </row>
    <row r="38" spans="1:8" ht="18" customHeight="1">
      <c r="A38" s="237" t="s">
        <v>255</v>
      </c>
      <c r="B38" s="237"/>
      <c r="C38" s="237"/>
      <c r="D38" s="237"/>
      <c r="E38" s="237"/>
      <c r="F38" s="237"/>
      <c r="G38" s="237"/>
      <c r="H38" s="42">
        <f>(H37*0.21)</f>
        <v>0</v>
      </c>
    </row>
    <row r="39" spans="1:8" ht="18.75" customHeight="1">
      <c r="A39" s="238" t="s">
        <v>261</v>
      </c>
      <c r="B39" s="238"/>
      <c r="C39" s="238"/>
      <c r="D39" s="238"/>
      <c r="E39" s="238"/>
      <c r="F39" s="238"/>
      <c r="G39" s="238"/>
      <c r="H39" s="43">
        <f>SUM(H37+H38)</f>
        <v>0</v>
      </c>
    </row>
  </sheetData>
  <sheetProtection/>
  <mergeCells count="4">
    <mergeCell ref="A1:H1"/>
    <mergeCell ref="A37:G37"/>
    <mergeCell ref="A38:G38"/>
    <mergeCell ref="A39:G39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93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Privratsky Zdenek</dc:creator>
  <cp:keywords/>
  <dc:description/>
  <cp:lastModifiedBy>Uživatel systému Windows</cp:lastModifiedBy>
  <cp:lastPrinted>2021-12-12T18:18:02Z</cp:lastPrinted>
  <dcterms:created xsi:type="dcterms:W3CDTF">2021-12-10T13:59:31Z</dcterms:created>
  <dcterms:modified xsi:type="dcterms:W3CDTF">2023-01-24T13:43:35Z</dcterms:modified>
  <cp:category/>
  <cp:version/>
  <cp:contentType/>
  <cp:contentStatus/>
</cp:coreProperties>
</file>